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f45757aeb723589/AGENDAS/2026-2027/July 2026/Meeting Docs/Finance/"/>
    </mc:Choice>
  </mc:AlternateContent>
  <xr:revisionPtr revIDLastSave="0" documentId="8_{59E6DE9D-B8C9-4386-8D78-57056D3E1C7A}" xr6:coauthVersionLast="47" xr6:coauthVersionMax="47" xr10:uidLastSave="{00000000-0000-0000-0000-000000000000}"/>
  <bookViews>
    <workbookView xWindow="-108" yWindow="-108" windowWidth="23256" windowHeight="12456" activeTab="3" xr2:uid="{B2FE6C79-CE61-48D1-B446-B08E94D7A044}"/>
  </bookViews>
  <sheets>
    <sheet name="Payments" sheetId="1" r:id="rId1"/>
    <sheet name="Payments over £100" sheetId="2" r:id="rId2"/>
    <sheet name="Receipts" sheetId="3" r:id="rId3"/>
    <sheet name="Bank Rec" sheetId="4" r:id="rId4"/>
  </sheets>
  <externalReferences>
    <externalReference r:id="rId5"/>
  </externalReferences>
  <definedNames>
    <definedName name="CYS">[1]SETUP!$C$7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7" i="4" l="1"/>
  <c r="D7" i="4" s="1"/>
  <c r="N4" i="4"/>
  <c r="R6" i="4" s="1"/>
  <c r="D4" i="4"/>
  <c r="B1" i="4"/>
  <c r="E21" i="2"/>
  <c r="E20" i="2"/>
  <c r="E19" i="2"/>
  <c r="E18" i="2"/>
  <c r="E17" i="2"/>
  <c r="E16" i="2"/>
  <c r="E15" i="2"/>
  <c r="E14" i="2"/>
  <c r="E13" i="2"/>
  <c r="E8" i="2"/>
  <c r="E7" i="2"/>
  <c r="E6" i="2"/>
  <c r="E5" i="2"/>
  <c r="E4" i="2"/>
  <c r="E3" i="2"/>
  <c r="E2" i="2"/>
  <c r="E55" i="1"/>
  <c r="E53" i="1"/>
  <c r="E52" i="1"/>
  <c r="E51" i="1"/>
  <c r="E49" i="1"/>
  <c r="E47" i="1"/>
  <c r="E46" i="1"/>
  <c r="E45" i="1"/>
  <c r="E43" i="1"/>
  <c r="E42" i="1"/>
  <c r="E41" i="1"/>
  <c r="E40" i="1"/>
  <c r="E39" i="1"/>
  <c r="E38" i="1"/>
  <c r="E37" i="1"/>
  <c r="E36" i="1"/>
  <c r="E34" i="1"/>
  <c r="E33" i="1"/>
  <c r="E32" i="1"/>
  <c r="E31" i="1"/>
  <c r="E30" i="1"/>
  <c r="E29" i="1"/>
  <c r="E28" i="1"/>
  <c r="E25" i="1"/>
  <c r="E15" i="1"/>
  <c r="E14" i="1"/>
  <c r="E13" i="1"/>
  <c r="E12" i="1"/>
  <c r="E11" i="1"/>
  <c r="E10" i="1"/>
  <c r="E9" i="1"/>
  <c r="E8" i="1"/>
  <c r="E7" i="1"/>
  <c r="E5" i="1"/>
  <c r="E4" i="1"/>
  <c r="E3" i="1"/>
  <c r="O7" i="4" l="1"/>
  <c r="F7" i="4"/>
  <c r="G7" i="4"/>
  <c r="Q7" i="4"/>
  <c r="L7" i="4"/>
  <c r="M7" i="4" s="1"/>
  <c r="C7" i="4"/>
  <c r="N7" i="4"/>
  <c r="E7" i="4"/>
  <c r="P7" i="4"/>
  <c r="B8" i="4"/>
  <c r="F8" i="4" l="1"/>
  <c r="P8" i="4"/>
  <c r="E8" i="4"/>
  <c r="N8" i="4"/>
  <c r="C8" i="4"/>
  <c r="L8" i="4"/>
  <c r="M8" i="4" s="1"/>
  <c r="O8" i="4"/>
  <c r="D8" i="4"/>
  <c r="B9" i="4"/>
  <c r="H7" i="4"/>
  <c r="R7" i="4"/>
  <c r="G8" i="4"/>
  <c r="J7" i="4" l="1"/>
  <c r="H8" i="4"/>
  <c r="P9" i="4"/>
  <c r="B10" i="4"/>
  <c r="O9" i="4"/>
  <c r="E9" i="4"/>
  <c r="D9" i="4"/>
  <c r="C9" i="4"/>
  <c r="L9" i="4"/>
  <c r="M9" i="4" s="1"/>
  <c r="F9" i="4"/>
  <c r="N9" i="4"/>
  <c r="G9" i="4"/>
  <c r="T7" i="4"/>
  <c r="Q8" i="4"/>
  <c r="D10" i="4" l="1"/>
  <c r="F10" i="4"/>
  <c r="O10" i="4"/>
  <c r="N10" i="4"/>
  <c r="L10" i="4"/>
  <c r="M10" i="4" s="1"/>
  <c r="P10" i="4"/>
  <c r="E10" i="4"/>
  <c r="C10" i="4"/>
  <c r="B11" i="4"/>
  <c r="G10" i="4"/>
  <c r="Q10" i="4"/>
  <c r="J8" i="4"/>
  <c r="H9" i="4"/>
  <c r="R8" i="4"/>
  <c r="Q9" i="4"/>
  <c r="F11" i="4" l="1"/>
  <c r="B12" i="4"/>
  <c r="P11" i="4"/>
  <c r="O11" i="4"/>
  <c r="N11" i="4"/>
  <c r="E11" i="4"/>
  <c r="D11" i="4"/>
  <c r="C11" i="4"/>
  <c r="L11" i="4"/>
  <c r="M11" i="4" s="1"/>
  <c r="G11" i="4"/>
  <c r="Q11" i="4"/>
  <c r="T8" i="4"/>
  <c r="R9" i="4"/>
  <c r="J9" i="4"/>
  <c r="H10" i="4"/>
  <c r="T9" i="4" l="1"/>
  <c r="R10" i="4"/>
  <c r="O12" i="4"/>
  <c r="N12" i="4"/>
  <c r="B13" i="4"/>
  <c r="P12" i="4"/>
  <c r="F12" i="4"/>
  <c r="E12" i="4"/>
  <c r="D12" i="4"/>
  <c r="C12" i="4"/>
  <c r="L12" i="4"/>
  <c r="M12" i="4" s="1"/>
  <c r="G12" i="4"/>
  <c r="Q12" i="4"/>
  <c r="J10" i="4"/>
  <c r="H11" i="4"/>
  <c r="J11" i="4" l="1"/>
  <c r="H12" i="4"/>
  <c r="P13" i="4"/>
  <c r="C13" i="4"/>
  <c r="B14" i="4"/>
  <c r="F13" i="4"/>
  <c r="O13" i="4"/>
  <c r="N13" i="4"/>
  <c r="E13" i="4"/>
  <c r="D13" i="4"/>
  <c r="L13" i="4"/>
  <c r="M13" i="4" s="1"/>
  <c r="G13" i="4"/>
  <c r="Q13" i="4"/>
  <c r="T10" i="4"/>
  <c r="R11" i="4"/>
  <c r="T11" i="4" l="1"/>
  <c r="R12" i="4"/>
  <c r="P14" i="4"/>
  <c r="O14" i="4"/>
  <c r="N14" i="4"/>
  <c r="C14" i="4"/>
  <c r="B15" i="4"/>
  <c r="F14" i="4"/>
  <c r="E14" i="4"/>
  <c r="D14" i="4"/>
  <c r="L14" i="4"/>
  <c r="M14" i="4" s="1"/>
  <c r="G14" i="4"/>
  <c r="Q14" i="4"/>
  <c r="J12" i="4"/>
  <c r="H13" i="4"/>
  <c r="J13" i="4" l="1"/>
  <c r="H14" i="4"/>
  <c r="B16" i="4"/>
  <c r="L15" i="4"/>
  <c r="M15" i="4" s="1"/>
  <c r="F15" i="4"/>
  <c r="O15" i="4"/>
  <c r="N15" i="4"/>
  <c r="P15" i="4"/>
  <c r="E15" i="4"/>
  <c r="D15" i="4"/>
  <c r="C15" i="4"/>
  <c r="G15" i="4"/>
  <c r="Q15" i="4"/>
  <c r="T12" i="4"/>
  <c r="R13" i="4"/>
  <c r="F16" i="4" l="1"/>
  <c r="C16" i="4"/>
  <c r="L16" i="4"/>
  <c r="M16" i="4" s="1"/>
  <c r="P16" i="4"/>
  <c r="N16" i="4"/>
  <c r="O16" i="4"/>
  <c r="E16" i="4"/>
  <c r="D16" i="4"/>
  <c r="B17" i="4"/>
  <c r="G16" i="4"/>
  <c r="Q16" i="4"/>
  <c r="T13" i="4"/>
  <c r="R14" i="4"/>
  <c r="J14" i="4"/>
  <c r="H15" i="4"/>
  <c r="J15" i="4" l="1"/>
  <c r="H16" i="4"/>
  <c r="T14" i="4"/>
  <c r="R15" i="4"/>
  <c r="P17" i="4"/>
  <c r="D17" i="4"/>
  <c r="L17" i="4"/>
  <c r="M17" i="4" s="1"/>
  <c r="O17" i="4"/>
  <c r="C17" i="4"/>
  <c r="B18" i="4"/>
  <c r="F17" i="4"/>
  <c r="E17" i="4"/>
  <c r="N17" i="4"/>
  <c r="G17" i="4"/>
  <c r="Q17" i="4"/>
  <c r="T15" i="4" l="1"/>
  <c r="R16" i="4"/>
  <c r="C18" i="4"/>
  <c r="L18" i="4"/>
  <c r="M18" i="4" s="1"/>
  <c r="F18" i="4"/>
  <c r="F19" i="4" s="1"/>
  <c r="N18" i="4"/>
  <c r="N19" i="4" s="1"/>
  <c r="D18" i="4"/>
  <c r="D19" i="4" s="1"/>
  <c r="P18" i="4"/>
  <c r="P19" i="4" s="1"/>
  <c r="O18" i="4"/>
  <c r="O19" i="4" s="1"/>
  <c r="E18" i="4"/>
  <c r="E19" i="4" s="1"/>
  <c r="G18" i="4"/>
  <c r="G19" i="4" s="1"/>
  <c r="Q18" i="4"/>
  <c r="Q19" i="4" s="1"/>
  <c r="J16" i="4"/>
  <c r="H17" i="4"/>
  <c r="J17" i="4" l="1"/>
  <c r="H18" i="4"/>
  <c r="J18" i="4" s="1"/>
  <c r="T16" i="4"/>
  <c r="R17" i="4"/>
  <c r="T17" i="4" l="1"/>
  <c r="R18" i="4"/>
  <c r="T18" i="4" s="1"/>
</calcChain>
</file>

<file path=xl/sharedStrings.xml><?xml version="1.0" encoding="utf-8"?>
<sst xmlns="http://schemas.openxmlformats.org/spreadsheetml/2006/main" count="261" uniqueCount="104">
  <si>
    <t>Received From</t>
  </si>
  <si>
    <t>Description</t>
  </si>
  <si>
    <t>Amount</t>
  </si>
  <si>
    <t>Income Budget</t>
  </si>
  <si>
    <t>Age Concern</t>
  </si>
  <si>
    <t>Hall Booking - March 26</t>
  </si>
  <si>
    <t>Hall Hire</t>
  </si>
  <si>
    <t>St Helens Council</t>
  </si>
  <si>
    <t>Precept</t>
  </si>
  <si>
    <t>Tuesday Art Club</t>
  </si>
  <si>
    <t>Hall Bookings March 26</t>
  </si>
  <si>
    <t>Thursday Art Club</t>
  </si>
  <si>
    <t>Jiggy Wrigglers</t>
  </si>
  <si>
    <t>Vat Reclaim</t>
  </si>
  <si>
    <t>2025-26</t>
  </si>
  <si>
    <t>VAT Refund</t>
  </si>
  <si>
    <t>Balance from St Helens 1st Grant</t>
  </si>
  <si>
    <t>Misc - refunds</t>
  </si>
  <si>
    <t xml:space="preserve">E Bayman </t>
  </si>
  <si>
    <t>Wednesday Art - Hall Hire</t>
  </si>
  <si>
    <t>Elections Room Hire</t>
  </si>
  <si>
    <t>Sue Smith</t>
  </si>
  <si>
    <t>HLS Yoga</t>
  </si>
  <si>
    <t xml:space="preserve">Hall Hire </t>
  </si>
  <si>
    <t>Vicky - Yoga</t>
  </si>
  <si>
    <t>Refund of Duplicate Invoice</t>
  </si>
  <si>
    <t>Scouts</t>
  </si>
  <si>
    <t>Supplier</t>
  </si>
  <si>
    <t>Net</t>
  </si>
  <si>
    <t>VAT</t>
  </si>
  <si>
    <t>Gross</t>
  </si>
  <si>
    <t>Easy Websites</t>
  </si>
  <si>
    <t>Go Cardless</t>
  </si>
  <si>
    <t>PWLB</t>
  </si>
  <si>
    <t>Loan</t>
  </si>
  <si>
    <t>BT</t>
  </si>
  <si>
    <t>Telephone</t>
  </si>
  <si>
    <t>EDF</t>
  </si>
  <si>
    <t>Elec 01/03/2026 to 31/03/2026</t>
  </si>
  <si>
    <t>Leanne Pate</t>
  </si>
  <si>
    <t>Karen Newton</t>
  </si>
  <si>
    <t>Water Plus</t>
  </si>
  <si>
    <t>SOCOTEC</t>
  </si>
  <si>
    <t>Appointment Fee - Reading Room</t>
  </si>
  <si>
    <t>Refund Cleaning Materials</t>
  </si>
  <si>
    <t>Rob Worsley</t>
  </si>
  <si>
    <t>Scanner Fix</t>
  </si>
  <si>
    <t>2026-27</t>
  </si>
  <si>
    <t>St Helens</t>
  </si>
  <si>
    <t>Dam Slacks &amp; Millenum Garden Maintenance</t>
  </si>
  <si>
    <t>LALC</t>
  </si>
  <si>
    <t>GDPR</t>
  </si>
  <si>
    <t>Gas 01/03/2026 to 31/03/2026</t>
  </si>
  <si>
    <t>Amazon</t>
  </si>
  <si>
    <t>5 x Purple A4 75mm Strong Premium Business Lever (Refund Clerk)</t>
  </si>
  <si>
    <t>File Dividers A4, 3 Pack 12 Part Folder Dividers Coloured Plastic A4 Dividers with Sticky Notes for Lever Arch Files Ring Binders Office School Index ( Refund Clerk)</t>
  </si>
  <si>
    <t>Archive Storage Boxes with Lids, 10 Pack 335x400x250mm</t>
  </si>
  <si>
    <t>Grant</t>
  </si>
  <si>
    <t>Food Pantry</t>
  </si>
  <si>
    <t>Dennis McDonnell</t>
  </si>
  <si>
    <t>Fire Awareness Training</t>
  </si>
  <si>
    <t>Bank</t>
  </si>
  <si>
    <t>April Charges</t>
  </si>
  <si>
    <t>CFA Finch</t>
  </si>
  <si>
    <t>Site assessment</t>
  </si>
  <si>
    <t>Antony Shaw</t>
  </si>
  <si>
    <t>Spreadsheet update</t>
  </si>
  <si>
    <t>Gas 01/04/2026 to 31/04/2026</t>
  </si>
  <si>
    <t>Elec 01/04/2026 to 30/04/2026</t>
  </si>
  <si>
    <t>Electric Wall Heaters for Toilets (refund Clerk)</t>
  </si>
  <si>
    <t>Hand Dryer (refund Clerk)</t>
  </si>
  <si>
    <t>St Aidens</t>
  </si>
  <si>
    <t>May 2026 Charges</t>
  </si>
  <si>
    <t>Shredder 9 Refund Clerk)</t>
  </si>
  <si>
    <t>Elec 01/05/2026 to 31/05/2026</t>
  </si>
  <si>
    <t>Gas 01/05/2026 to 31/05/2026</t>
  </si>
  <si>
    <t>Subscription for LALC/NALC</t>
  </si>
  <si>
    <t>June2026 Charges</t>
  </si>
  <si>
    <t>Work Nest</t>
  </si>
  <si>
    <t>E-Learning H&amp;S Year 3</t>
  </si>
  <si>
    <t>AO</t>
  </si>
  <si>
    <t>Oven</t>
  </si>
  <si>
    <t>Applience Direct</t>
  </si>
  <si>
    <t>Hob</t>
  </si>
  <si>
    <t>Local Store</t>
  </si>
  <si>
    <t>Fan</t>
  </si>
  <si>
    <t>July 26 Charges</t>
  </si>
  <si>
    <t>Gas 01/06/2026 to 30/06/2026</t>
  </si>
  <si>
    <t>Elec 01/06/2026 to 30/06/2026</t>
  </si>
  <si>
    <t>Home working allowance £6 Per week</t>
  </si>
  <si>
    <t>Carbon Monoxide Meter</t>
  </si>
  <si>
    <t>Payroll Costs</t>
  </si>
  <si>
    <t xml:space="preserve">Payroll Costs </t>
  </si>
  <si>
    <t>Bank Accounts</t>
  </si>
  <si>
    <t>Income</t>
  </si>
  <si>
    <t>Expenditure</t>
  </si>
  <si>
    <t>Transfers
In</t>
  </si>
  <si>
    <t>Transfers
Out</t>
  </si>
  <si>
    <t>Accounts
Balance</t>
  </si>
  <si>
    <t>Bank
Statement</t>
  </si>
  <si>
    <t>Bank
Recon</t>
  </si>
  <si>
    <t>Start of Year</t>
  </si>
  <si>
    <t>Month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</si>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</sst>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#,##0.00_ ;[Red]\-#,##0.00\ "/>
    <numFmt numFmtId="166" formatCode="mmm\ yyyy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Wingdings"/>
      <charset val="2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164" fontId="2" fillId="2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vertical="center"/>
    </xf>
    <xf numFmtId="4" fontId="3" fillId="3" borderId="2" xfId="0" applyNumberFormat="1" applyFont="1" applyFill="1" applyBorder="1" applyAlignment="1">
      <alignment horizontal="right" vertical="center"/>
    </xf>
    <xf numFmtId="4" fontId="3" fillId="3" borderId="2" xfId="0" applyNumberFormat="1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vertical="center"/>
    </xf>
    <xf numFmtId="4" fontId="3" fillId="4" borderId="2" xfId="0" applyNumberFormat="1" applyFont="1" applyFill="1" applyBorder="1" applyAlignment="1">
      <alignment horizontal="right" vertical="center"/>
    </xf>
    <xf numFmtId="4" fontId="3" fillId="4" borderId="2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5" fillId="4" borderId="3" xfId="0" applyFont="1" applyFill="1" applyBorder="1" applyAlignment="1" applyProtection="1">
      <alignment horizontal="left" vertical="center"/>
      <protection locked="0"/>
    </xf>
    <xf numFmtId="0" fontId="5" fillId="4" borderId="2" xfId="0" applyFont="1" applyFill="1" applyBorder="1" applyAlignment="1" applyProtection="1">
      <alignment vertical="center"/>
      <protection locked="0"/>
    </xf>
    <xf numFmtId="165" fontId="5" fillId="4" borderId="2" xfId="0" applyNumberFormat="1" applyFont="1" applyFill="1" applyBorder="1" applyAlignment="1" applyProtection="1">
      <alignment horizontal="right" vertical="center"/>
      <protection locked="0"/>
    </xf>
    <xf numFmtId="2" fontId="5" fillId="4" borderId="2" xfId="0" applyNumberFormat="1" applyFont="1" applyFill="1" applyBorder="1" applyAlignment="1" applyProtection="1">
      <alignment horizontal="right" vertical="center"/>
      <protection locked="0"/>
    </xf>
    <xf numFmtId="2" fontId="6" fillId="4" borderId="2" xfId="0" applyNumberFormat="1" applyFont="1" applyFill="1" applyBorder="1" applyAlignment="1" applyProtection="1">
      <alignment horizontal="right" vertical="center"/>
      <protection locked="0"/>
    </xf>
    <xf numFmtId="0" fontId="1" fillId="4" borderId="2" xfId="0" applyFont="1" applyFill="1" applyBorder="1"/>
    <xf numFmtId="0" fontId="4" fillId="8" borderId="3" xfId="0" applyFont="1" applyFill="1" applyBorder="1" applyAlignment="1" applyProtection="1">
      <alignment horizontal="left" vertical="center"/>
      <protection locked="0"/>
    </xf>
    <xf numFmtId="0" fontId="4" fillId="8" borderId="2" xfId="0" applyFont="1" applyFill="1" applyBorder="1" applyAlignment="1" applyProtection="1">
      <alignment vertical="center"/>
      <protection locked="0"/>
    </xf>
    <xf numFmtId="165" fontId="4" fillId="8" borderId="2" xfId="0" applyNumberFormat="1" applyFont="1" applyFill="1" applyBorder="1" applyAlignment="1" applyProtection="1">
      <alignment horizontal="right" vertical="center"/>
      <protection locked="0"/>
    </xf>
    <xf numFmtId="2" fontId="4" fillId="8" borderId="2" xfId="0" applyNumberFormat="1" applyFont="1" applyFill="1" applyBorder="1" applyAlignment="1" applyProtection="1">
      <alignment horizontal="right" vertical="center"/>
      <protection locked="0"/>
    </xf>
    <xf numFmtId="2" fontId="3" fillId="8" borderId="2" xfId="0" applyNumberFormat="1" applyFont="1" applyFill="1" applyBorder="1" applyAlignment="1" applyProtection="1">
      <alignment horizontal="right" vertical="center"/>
      <protection locked="0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165" fontId="4" fillId="3" borderId="2" xfId="0" applyNumberFormat="1" applyFont="1" applyFill="1" applyBorder="1" applyAlignment="1" applyProtection="1">
      <alignment horizontal="right" vertical="center"/>
      <protection locked="0"/>
    </xf>
    <xf numFmtId="2" fontId="4" fillId="3" borderId="2" xfId="0" applyNumberFormat="1" applyFont="1" applyFill="1" applyBorder="1" applyAlignment="1" applyProtection="1">
      <alignment horizontal="right"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165" fontId="3" fillId="3" borderId="2" xfId="0" applyNumberFormat="1" applyFont="1" applyFill="1" applyBorder="1" applyAlignment="1" applyProtection="1">
      <alignment horizontal="right" vertical="center"/>
      <protection locked="0"/>
    </xf>
    <xf numFmtId="2" fontId="3" fillId="3" borderId="2" xfId="0" applyNumberFormat="1" applyFont="1" applyFill="1" applyBorder="1" applyAlignment="1" applyProtection="1">
      <alignment horizontal="right" vertical="center"/>
      <protection locked="0"/>
    </xf>
    <xf numFmtId="0" fontId="0" fillId="3" borderId="2" xfId="0" applyFill="1" applyBorder="1"/>
    <xf numFmtId="0" fontId="0" fillId="3" borderId="0" xfId="0" applyFill="1"/>
    <xf numFmtId="0" fontId="4" fillId="5" borderId="3" xfId="0" applyFont="1" applyFill="1" applyBorder="1" applyAlignment="1" applyProtection="1">
      <alignment horizontal="left"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165" fontId="4" fillId="5" borderId="2" xfId="0" applyNumberFormat="1" applyFont="1" applyFill="1" applyBorder="1" applyAlignment="1" applyProtection="1">
      <alignment horizontal="right" vertical="center"/>
      <protection locked="0"/>
    </xf>
    <xf numFmtId="2" fontId="6" fillId="5" borderId="2" xfId="0" applyNumberFormat="1" applyFont="1" applyFill="1" applyBorder="1" applyAlignment="1" applyProtection="1">
      <alignment horizontal="right" vertical="center"/>
      <protection locked="0"/>
    </xf>
    <xf numFmtId="2" fontId="4" fillId="5" borderId="2" xfId="0" applyNumberFormat="1" applyFont="1" applyFill="1" applyBorder="1" applyAlignment="1" applyProtection="1">
      <alignment horizontal="right" vertical="center"/>
      <protection locked="0"/>
    </xf>
    <xf numFmtId="2" fontId="3" fillId="5" borderId="2" xfId="0" applyNumberFormat="1" applyFont="1" applyFill="1" applyBorder="1" applyAlignment="1" applyProtection="1">
      <alignment horizontal="right" vertical="center"/>
      <protection locked="0"/>
    </xf>
    <xf numFmtId="0" fontId="3" fillId="9" borderId="2" xfId="0" applyFont="1" applyFill="1" applyBorder="1" applyAlignment="1">
      <alignment horizontal="left" vertical="center"/>
    </xf>
    <xf numFmtId="0" fontId="3" fillId="9" borderId="2" xfId="0" applyFont="1" applyFill="1" applyBorder="1" applyAlignment="1">
      <alignment vertical="center"/>
    </xf>
    <xf numFmtId="4" fontId="3" fillId="9" borderId="2" xfId="0" applyNumberFormat="1" applyFont="1" applyFill="1" applyBorder="1" applyAlignment="1">
      <alignment horizontal="right" vertical="center"/>
    </xf>
    <xf numFmtId="4" fontId="3" fillId="9" borderId="2" xfId="0" applyNumberFormat="1" applyFont="1" applyFill="1" applyBorder="1" applyAlignment="1">
      <alignment horizontal="left" vertical="center"/>
    </xf>
    <xf numFmtId="0" fontId="4" fillId="9" borderId="2" xfId="0" applyFont="1" applyFill="1" applyBorder="1" applyAlignment="1">
      <alignment horizontal="left" vertical="center"/>
    </xf>
    <xf numFmtId="0" fontId="4" fillId="9" borderId="2" xfId="0" applyFont="1" applyFill="1" applyBorder="1" applyAlignment="1">
      <alignment vertical="center"/>
    </xf>
    <xf numFmtId="4" fontId="4" fillId="9" borderId="2" xfId="0" applyNumberFormat="1" applyFont="1" applyFill="1" applyBorder="1" applyAlignment="1">
      <alignment horizontal="right" vertical="center"/>
    </xf>
    <xf numFmtId="4" fontId="4" fillId="9" borderId="2" xfId="0" applyNumberFormat="1" applyFont="1" applyFill="1" applyBorder="1" applyAlignment="1">
      <alignment horizontal="left" vertical="center"/>
    </xf>
    <xf numFmtId="0" fontId="3" fillId="10" borderId="2" xfId="0" applyFont="1" applyFill="1" applyBorder="1" applyAlignment="1">
      <alignment horizontal="left" vertical="center"/>
    </xf>
    <xf numFmtId="0" fontId="3" fillId="10" borderId="2" xfId="0" applyFont="1" applyFill="1" applyBorder="1" applyAlignment="1">
      <alignment vertical="center"/>
    </xf>
    <xf numFmtId="4" fontId="3" fillId="10" borderId="2" xfId="0" applyNumberFormat="1" applyFont="1" applyFill="1" applyBorder="1" applyAlignment="1">
      <alignment horizontal="right" vertical="center"/>
    </xf>
    <xf numFmtId="4" fontId="3" fillId="10" borderId="2" xfId="0" applyNumberFormat="1" applyFont="1" applyFill="1" applyBorder="1" applyAlignment="1">
      <alignment horizontal="left" vertical="center"/>
    </xf>
    <xf numFmtId="0" fontId="7" fillId="0" borderId="0" xfId="0" applyFont="1"/>
    <xf numFmtId="17" fontId="4" fillId="3" borderId="2" xfId="0" applyNumberFormat="1" applyFont="1" applyFill="1" applyBorder="1" applyAlignment="1" applyProtection="1">
      <alignment horizontal="left" vertical="center"/>
      <protection locked="0"/>
    </xf>
    <xf numFmtId="17" fontId="5" fillId="4" borderId="2" xfId="0" applyNumberFormat="1" applyFont="1" applyFill="1" applyBorder="1" applyAlignment="1" applyProtection="1">
      <alignment horizontal="left" vertical="center"/>
      <protection locked="0"/>
    </xf>
    <xf numFmtId="17" fontId="4" fillId="8" borderId="2" xfId="0" applyNumberFormat="1" applyFont="1" applyFill="1" applyBorder="1" applyAlignment="1" applyProtection="1">
      <alignment vertical="center"/>
      <protection locked="0"/>
    </xf>
    <xf numFmtId="17" fontId="4" fillId="5" borderId="2" xfId="0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>
      <alignment vertical="top"/>
    </xf>
    <xf numFmtId="0" fontId="9" fillId="7" borderId="0" xfId="0" applyFont="1" applyFill="1" applyAlignment="1">
      <alignment horizontal="left" vertical="top"/>
    </xf>
    <xf numFmtId="0" fontId="9" fillId="7" borderId="0" xfId="0" applyFont="1" applyFill="1" applyAlignment="1">
      <alignment vertical="top"/>
    </xf>
    <xf numFmtId="0" fontId="10" fillId="7" borderId="0" xfId="0" applyFont="1" applyFill="1" applyAlignment="1">
      <alignment horizontal="center" vertical="top"/>
    </xf>
    <xf numFmtId="0" fontId="11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12" fillId="6" borderId="4" xfId="0" applyFont="1" applyFill="1" applyBorder="1" applyAlignment="1">
      <alignment horizontal="center" vertical="top"/>
    </xf>
    <xf numFmtId="0" fontId="10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2" fillId="6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17" fontId="11" fillId="0" borderId="2" xfId="0" applyNumberFormat="1" applyFont="1" applyBorder="1" applyAlignment="1">
      <alignment vertical="top"/>
    </xf>
    <xf numFmtId="17" fontId="11" fillId="0" borderId="5" xfId="0" applyNumberFormat="1" applyFont="1" applyBorder="1" applyAlignment="1">
      <alignment horizontal="center" vertical="top"/>
    </xf>
    <xf numFmtId="165" fontId="8" fillId="0" borderId="5" xfId="0" applyNumberFormat="1" applyFont="1" applyBorder="1" applyAlignment="1">
      <alignment horizontal="center" vertical="top" wrapText="1"/>
    </xf>
    <xf numFmtId="165" fontId="8" fillId="0" borderId="2" xfId="0" applyNumberFormat="1" applyFont="1" applyBorder="1" applyAlignment="1">
      <alignment horizontal="center" vertical="top" wrapText="1"/>
    </xf>
    <xf numFmtId="165" fontId="11" fillId="0" borderId="2" xfId="0" applyNumberFormat="1" applyFont="1" applyBorder="1" applyAlignment="1">
      <alignment vertical="top"/>
    </xf>
    <xf numFmtId="4" fontId="13" fillId="0" borderId="2" xfId="0" applyNumberFormat="1" applyFont="1" applyBorder="1" applyAlignment="1">
      <alignment horizontal="center" vertical="top"/>
    </xf>
    <xf numFmtId="166" fontId="11" fillId="0" borderId="2" xfId="0" applyNumberFormat="1" applyFont="1" applyBorder="1" applyAlignment="1">
      <alignment horizontal="left" vertical="top"/>
    </xf>
    <xf numFmtId="1" fontId="11" fillId="0" borderId="5" xfId="0" applyNumberFormat="1" applyFont="1" applyBorder="1" applyAlignment="1">
      <alignment horizontal="center" vertical="top"/>
    </xf>
    <xf numFmtId="165" fontId="11" fillId="0" borderId="5" xfId="0" applyNumberFormat="1" applyFont="1" applyBorder="1" applyAlignment="1">
      <alignment vertical="top"/>
    </xf>
    <xf numFmtId="165" fontId="10" fillId="0" borderId="2" xfId="0" applyNumberFormat="1" applyFont="1" applyBorder="1" applyAlignment="1">
      <alignment vertical="top"/>
    </xf>
    <xf numFmtId="165" fontId="10" fillId="0" borderId="2" xfId="0" applyNumberFormat="1" applyFont="1" applyBorder="1" applyAlignment="1" applyProtection="1">
      <alignment vertical="top"/>
      <protection locked="0"/>
    </xf>
    <xf numFmtId="17" fontId="12" fillId="6" borderId="2" xfId="0" applyNumberFormat="1" applyFont="1" applyFill="1" applyBorder="1" applyAlignment="1">
      <alignment vertical="top"/>
    </xf>
    <xf numFmtId="17" fontId="12" fillId="6" borderId="2" xfId="0" applyNumberFormat="1" applyFont="1" applyFill="1" applyBorder="1" applyAlignment="1">
      <alignment horizontal="right" vertical="top"/>
    </xf>
    <xf numFmtId="165" fontId="12" fillId="6" borderId="2" xfId="0" applyNumberFormat="1" applyFont="1" applyFill="1" applyBorder="1" applyAlignment="1">
      <alignment vertical="top"/>
    </xf>
    <xf numFmtId="165" fontId="11" fillId="0" borderId="0" xfId="0" applyNumberFormat="1" applyFont="1" applyAlignment="1">
      <alignment vertical="top"/>
    </xf>
    <xf numFmtId="165" fontId="8" fillId="0" borderId="0" xfId="0" applyNumberFormat="1" applyFont="1" applyAlignment="1">
      <alignment vertical="top"/>
    </xf>
  </cellXfs>
  <cellStyles count="1">
    <cellStyle name="Normal" xfId="0" builtinId="0"/>
  </cellStyles>
  <dxfs count="4"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ACCOUNTS/Accounts%202026-27/2026-27%20Billinge%20Accounts.xlsx" TargetMode="External"/><Relationship Id="rId2" Type="http://schemas.openxmlformats.org/officeDocument/2006/relationships/externalLinkPath" Target="https://d.docs.live.net/8f45757aeb723589/ACCOUNTS/Accounts%202026-27/2026-27%20Billinge%20Accounts.xlsx" TargetMode="External"/><Relationship Id="rId1" Type="http://schemas.openxmlformats.org/officeDocument/2006/relationships/externalLinkPath" Target="/8f45757aeb723589/ACCOUNTS/Accounts%202026-27/2026-27%20Billinge%20Accou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ssets"/>
      <sheetName val="Payments"/>
      <sheetName val="Receipts"/>
      <sheetName val="Transfers"/>
      <sheetName val="AGAR"/>
      <sheetName val="Bank Recon"/>
      <sheetName val="Bank Accounts"/>
      <sheetName val="Budget"/>
      <sheetName val="EOY"/>
      <sheetName val="Income"/>
      <sheetName val="Expenditure"/>
      <sheetName val="Precept"/>
      <sheetName val="SETUP"/>
    </sheetNames>
    <sheetDataSet>
      <sheetData sheetId="0"/>
      <sheetData sheetId="1">
        <row r="1">
          <cell r="B1" t="str">
            <v>Billinge Parish Council</v>
          </cell>
        </row>
        <row r="2">
          <cell r="B2" t="str">
            <v>Payments</v>
          </cell>
        </row>
        <row r="4">
          <cell r="B4" t="str">
            <v>Account</v>
          </cell>
          <cell r="J4" t="str">
            <v>Gross</v>
          </cell>
          <cell r="M4" t="str">
            <v>Bank
Date</v>
          </cell>
        </row>
        <row r="5">
          <cell r="B5" t="str">
            <v>Unity Trust</v>
          </cell>
          <cell r="J5">
            <v>60.72</v>
          </cell>
          <cell r="M5">
            <v>46113</v>
          </cell>
        </row>
        <row r="6">
          <cell r="B6" t="str">
            <v>Unity Trust</v>
          </cell>
          <cell r="J6">
            <v>2013.08</v>
          </cell>
          <cell r="M6">
            <v>46119</v>
          </cell>
        </row>
        <row r="7">
          <cell r="B7" t="str">
            <v>Unity Trust</v>
          </cell>
          <cell r="J7">
            <v>22.3</v>
          </cell>
          <cell r="M7">
            <v>46119</v>
          </cell>
        </row>
        <row r="8">
          <cell r="B8" t="str">
            <v>Unity Trust</v>
          </cell>
          <cell r="J8">
            <v>49.779999999999994</v>
          </cell>
          <cell r="M8">
            <v>46129</v>
          </cell>
        </row>
        <row r="9">
          <cell r="B9" t="str">
            <v>Unity Trust</v>
          </cell>
          <cell r="J9">
            <v>656.2</v>
          </cell>
          <cell r="M9">
            <v>46129</v>
          </cell>
        </row>
        <row r="10">
          <cell r="B10" t="str">
            <v>Unity Trust</v>
          </cell>
          <cell r="J10">
            <v>1718.81</v>
          </cell>
          <cell r="M10">
            <v>46129</v>
          </cell>
        </row>
        <row r="11">
          <cell r="B11" t="str">
            <v>Unity Trust</v>
          </cell>
          <cell r="J11">
            <v>609.32000000000005</v>
          </cell>
          <cell r="M11">
            <v>46129</v>
          </cell>
        </row>
        <row r="12">
          <cell r="B12" t="str">
            <v>Unity Trust</v>
          </cell>
          <cell r="J12">
            <v>768</v>
          </cell>
          <cell r="M12">
            <v>46129</v>
          </cell>
        </row>
        <row r="13">
          <cell r="B13" t="str">
            <v>Unity Trust</v>
          </cell>
          <cell r="J13">
            <v>34</v>
          </cell>
          <cell r="M13">
            <v>46129</v>
          </cell>
        </row>
        <row r="14">
          <cell r="B14" t="str">
            <v>Unity Trust</v>
          </cell>
          <cell r="J14">
            <v>50</v>
          </cell>
          <cell r="M14">
            <v>46133</v>
          </cell>
        </row>
        <row r="15">
          <cell r="B15" t="str">
            <v>Unity Trust</v>
          </cell>
          <cell r="J15">
            <v>705.96</v>
          </cell>
          <cell r="M15">
            <v>46133</v>
          </cell>
        </row>
        <row r="16">
          <cell r="B16" t="str">
            <v>Unity Trust</v>
          </cell>
          <cell r="J16">
            <v>499.20000000000005</v>
          </cell>
          <cell r="M16">
            <v>46133</v>
          </cell>
        </row>
        <row r="17">
          <cell r="B17" t="str">
            <v>Unity Trust</v>
          </cell>
          <cell r="J17">
            <v>3393.4800000000005</v>
          </cell>
          <cell r="M17">
            <v>46133</v>
          </cell>
        </row>
        <row r="18">
          <cell r="B18" t="str">
            <v>Unity Trust</v>
          </cell>
          <cell r="J18">
            <v>60</v>
          </cell>
          <cell r="M18">
            <v>46133</v>
          </cell>
        </row>
        <row r="19">
          <cell r="B19" t="str">
            <v>Unity Trust</v>
          </cell>
          <cell r="J19">
            <v>814.03</v>
          </cell>
          <cell r="M19">
            <v>46133</v>
          </cell>
        </row>
        <row r="20">
          <cell r="B20" t="str">
            <v>Unity Trust</v>
          </cell>
          <cell r="J20">
            <v>912.5</v>
          </cell>
          <cell r="M20">
            <v>46133</v>
          </cell>
        </row>
        <row r="21">
          <cell r="B21" t="str">
            <v>Unity Trust</v>
          </cell>
          <cell r="J21">
            <v>216.64</v>
          </cell>
          <cell r="M21">
            <v>46134</v>
          </cell>
        </row>
        <row r="22">
          <cell r="B22" t="str">
            <v>Unity Trust</v>
          </cell>
          <cell r="J22">
            <v>3252.64</v>
          </cell>
          <cell r="M22">
            <v>46139</v>
          </cell>
        </row>
        <row r="23">
          <cell r="B23" t="str">
            <v>Unity Trust</v>
          </cell>
          <cell r="J23">
            <v>23.83</v>
          </cell>
          <cell r="M23">
            <v>46140</v>
          </cell>
        </row>
        <row r="24">
          <cell r="B24" t="str">
            <v>Unity Trust</v>
          </cell>
          <cell r="J24">
            <v>10.93</v>
          </cell>
          <cell r="M24">
            <v>46140</v>
          </cell>
        </row>
        <row r="25">
          <cell r="B25" t="str">
            <v>Unity Trust</v>
          </cell>
          <cell r="J25">
            <v>17.440000000000001</v>
          </cell>
          <cell r="M25">
            <v>46140</v>
          </cell>
        </row>
        <row r="26">
          <cell r="B26" t="str">
            <v>Unity Trust</v>
          </cell>
          <cell r="J26">
            <v>400</v>
          </cell>
          <cell r="M26">
            <v>46140</v>
          </cell>
        </row>
        <row r="27">
          <cell r="B27" t="str">
            <v>Unity Trust</v>
          </cell>
          <cell r="J27">
            <v>160</v>
          </cell>
          <cell r="M27">
            <v>46140</v>
          </cell>
        </row>
        <row r="28">
          <cell r="B28" t="str">
            <v>Unity Trust</v>
          </cell>
          <cell r="J28">
            <v>7</v>
          </cell>
          <cell r="M28">
            <v>46140</v>
          </cell>
        </row>
        <row r="29">
          <cell r="B29" t="str">
            <v>Unity Trust</v>
          </cell>
          <cell r="J29">
            <v>60.72</v>
          </cell>
          <cell r="M29">
            <v>46143</v>
          </cell>
        </row>
        <row r="30">
          <cell r="B30" t="str">
            <v>Unity Trust</v>
          </cell>
          <cell r="J30">
            <v>390</v>
          </cell>
          <cell r="M30">
            <v>46147</v>
          </cell>
        </row>
        <row r="31">
          <cell r="B31" t="str">
            <v>Unity Trust</v>
          </cell>
          <cell r="J31">
            <v>23.92</v>
          </cell>
          <cell r="M31">
            <v>46148</v>
          </cell>
        </row>
        <row r="32">
          <cell r="B32" t="str">
            <v>Unity Trust</v>
          </cell>
          <cell r="J32">
            <v>15</v>
          </cell>
          <cell r="M32">
            <v>46160</v>
          </cell>
        </row>
        <row r="33">
          <cell r="B33" t="str">
            <v>Unity Trust</v>
          </cell>
          <cell r="J33">
            <v>659.7</v>
          </cell>
          <cell r="M33">
            <v>46160</v>
          </cell>
        </row>
        <row r="34">
          <cell r="B34" t="str">
            <v>Unity Trust</v>
          </cell>
          <cell r="J34">
            <v>1320.97</v>
          </cell>
          <cell r="M34">
            <v>46160</v>
          </cell>
        </row>
        <row r="35">
          <cell r="B35" t="str">
            <v>Unity Trust</v>
          </cell>
          <cell r="J35">
            <v>664.43</v>
          </cell>
          <cell r="M35">
            <v>46160</v>
          </cell>
        </row>
        <row r="36">
          <cell r="B36" t="str">
            <v>Unity Trust</v>
          </cell>
          <cell r="J36">
            <v>651.91</v>
          </cell>
          <cell r="M36">
            <v>46160</v>
          </cell>
        </row>
        <row r="37">
          <cell r="B37" t="str">
            <v>Unity Trust</v>
          </cell>
          <cell r="J37">
            <v>633.12</v>
          </cell>
          <cell r="M37">
            <v>46163</v>
          </cell>
        </row>
        <row r="38">
          <cell r="B38" t="str">
            <v>Unity Trust</v>
          </cell>
          <cell r="J38">
            <v>49.08</v>
          </cell>
          <cell r="M38">
            <v>46160</v>
          </cell>
        </row>
        <row r="39">
          <cell r="B39" t="str">
            <v>Unity Trust</v>
          </cell>
          <cell r="J39">
            <v>189.98</v>
          </cell>
          <cell r="M39">
            <v>46171</v>
          </cell>
        </row>
        <row r="40">
          <cell r="B40" t="str">
            <v>Unity Trust</v>
          </cell>
          <cell r="J40">
            <v>77</v>
          </cell>
          <cell r="M40">
            <v>46171</v>
          </cell>
        </row>
        <row r="41">
          <cell r="B41" t="str">
            <v>Unity Trust</v>
          </cell>
          <cell r="J41">
            <v>77</v>
          </cell>
          <cell r="M41">
            <v>46171</v>
          </cell>
        </row>
        <row r="42">
          <cell r="B42" t="str">
            <v>Unity Trust</v>
          </cell>
          <cell r="J42">
            <v>1000</v>
          </cell>
          <cell r="M42">
            <v>46171</v>
          </cell>
        </row>
        <row r="43">
          <cell r="B43" t="str">
            <v>Unity Trust</v>
          </cell>
          <cell r="J43">
            <v>7</v>
          </cell>
          <cell r="M43">
            <v>46173</v>
          </cell>
        </row>
        <row r="44">
          <cell r="B44" t="str">
            <v>Unity Trust</v>
          </cell>
          <cell r="J44">
            <v>66</v>
          </cell>
          <cell r="M44">
            <v>46174</v>
          </cell>
        </row>
        <row r="45">
          <cell r="B45" t="str">
            <v>Unity Trust</v>
          </cell>
          <cell r="J45">
            <v>23.92</v>
          </cell>
          <cell r="M45">
            <v>46178</v>
          </cell>
        </row>
        <row r="46">
          <cell r="B46" t="str">
            <v>Unity Trust</v>
          </cell>
          <cell r="J46">
            <v>94.72999999999999</v>
          </cell>
          <cell r="M46">
            <v>46188</v>
          </cell>
        </row>
        <row r="47">
          <cell r="B47" t="str">
            <v>Unity Trust</v>
          </cell>
          <cell r="J47">
            <v>34.589999999999996</v>
          </cell>
          <cell r="M47">
            <v>46190</v>
          </cell>
        </row>
        <row r="48">
          <cell r="B48" t="str">
            <v>Unity Trust</v>
          </cell>
          <cell r="J48">
            <v>659.7</v>
          </cell>
          <cell r="M48">
            <v>46191</v>
          </cell>
        </row>
        <row r="49">
          <cell r="B49" t="str">
            <v>Unity Trust</v>
          </cell>
          <cell r="J49">
            <v>63.63</v>
          </cell>
          <cell r="M49">
            <v>46191</v>
          </cell>
        </row>
        <row r="50">
          <cell r="B50" t="str">
            <v>Unity Trust</v>
          </cell>
          <cell r="J50">
            <v>58.3</v>
          </cell>
          <cell r="M50">
            <v>46191</v>
          </cell>
        </row>
        <row r="51">
          <cell r="B51" t="str">
            <v>Unity Trust</v>
          </cell>
          <cell r="J51">
            <v>746.79</v>
          </cell>
          <cell r="M51">
            <v>46191</v>
          </cell>
        </row>
        <row r="52">
          <cell r="B52" t="str">
            <v>Unity Trust</v>
          </cell>
          <cell r="J52">
            <v>1408.96</v>
          </cell>
          <cell r="M52">
            <v>46191</v>
          </cell>
        </row>
        <row r="53">
          <cell r="B53" t="str">
            <v>Unity Trust</v>
          </cell>
          <cell r="J53">
            <v>718.57</v>
          </cell>
          <cell r="M53">
            <v>46191</v>
          </cell>
        </row>
        <row r="54">
          <cell r="B54" t="str">
            <v>Unity Trust</v>
          </cell>
          <cell r="J54">
            <v>114.31</v>
          </cell>
          <cell r="M54">
            <v>46196</v>
          </cell>
        </row>
        <row r="55">
          <cell r="B55" t="str">
            <v>Unity Trust</v>
          </cell>
          <cell r="J55">
            <v>796.41</v>
          </cell>
          <cell r="M55">
            <v>46199</v>
          </cell>
        </row>
        <row r="56">
          <cell r="B56" t="str">
            <v>Unity Trust</v>
          </cell>
          <cell r="J56">
            <v>7</v>
          </cell>
          <cell r="M56">
            <v>46203</v>
          </cell>
        </row>
        <row r="57">
          <cell r="B57" t="str">
            <v>Unity Trust</v>
          </cell>
          <cell r="J57">
            <v>3140.35</v>
          </cell>
          <cell r="M57">
            <v>46217</v>
          </cell>
        </row>
        <row r="58">
          <cell r="B58" t="str">
            <v>Unity Trust</v>
          </cell>
          <cell r="J58">
            <v>66</v>
          </cell>
          <cell r="M58">
            <v>46204</v>
          </cell>
        </row>
        <row r="59">
          <cell r="B59" t="str">
            <v>Unity Trust</v>
          </cell>
          <cell r="J59">
            <v>23.92</v>
          </cell>
          <cell r="M59">
            <v>46209</v>
          </cell>
        </row>
        <row r="60">
          <cell r="B60" t="str">
            <v>Unity Trust</v>
          </cell>
          <cell r="J60">
            <v>193.54</v>
          </cell>
          <cell r="M60">
            <v>46204</v>
          </cell>
        </row>
        <row r="61">
          <cell r="B61" t="str">
            <v>Unity Trust</v>
          </cell>
          <cell r="J61">
            <v>399</v>
          </cell>
          <cell r="M61">
            <v>46211</v>
          </cell>
        </row>
        <row r="62">
          <cell r="B62" t="str">
            <v>Unity Trust</v>
          </cell>
          <cell r="J62">
            <v>99.97</v>
          </cell>
          <cell r="M62">
            <v>46211</v>
          </cell>
        </row>
        <row r="63">
          <cell r="B63" t="str">
            <v>Unity Trust</v>
          </cell>
          <cell r="J63">
            <v>31</v>
          </cell>
          <cell r="M63">
            <v>46211</v>
          </cell>
        </row>
        <row r="64">
          <cell r="B64" t="str">
            <v>Unity Trust</v>
          </cell>
          <cell r="J64">
            <v>659.7</v>
          </cell>
          <cell r="M64">
            <v>46220</v>
          </cell>
        </row>
        <row r="65">
          <cell r="B65" t="str">
            <v>Unity Trust</v>
          </cell>
          <cell r="J65">
            <v>710.21</v>
          </cell>
          <cell r="M65">
            <v>46220</v>
          </cell>
        </row>
        <row r="66">
          <cell r="B66" t="str">
            <v>Unity Trust</v>
          </cell>
          <cell r="J66">
            <v>1320.97</v>
          </cell>
          <cell r="M66">
            <v>46220</v>
          </cell>
        </row>
        <row r="67">
          <cell r="B67" t="str">
            <v>Unity Trust</v>
          </cell>
          <cell r="J67">
            <v>664.43</v>
          </cell>
          <cell r="M67">
            <v>46220</v>
          </cell>
        </row>
        <row r="68">
          <cell r="B68" t="str">
            <v>Unity Trust</v>
          </cell>
          <cell r="J68">
            <v>7</v>
          </cell>
          <cell r="M68">
            <v>46234</v>
          </cell>
        </row>
        <row r="69">
          <cell r="B69" t="str">
            <v>Unity Trust</v>
          </cell>
          <cell r="J69">
            <v>72.83</v>
          </cell>
          <cell r="M69">
            <v>46226</v>
          </cell>
        </row>
        <row r="70">
          <cell r="B70" t="str">
            <v>Unity Trust</v>
          </cell>
          <cell r="J70">
            <v>38.489999999999995</v>
          </cell>
          <cell r="M70">
            <v>46220</v>
          </cell>
        </row>
        <row r="71">
          <cell r="B71" t="str">
            <v>Unity Trust</v>
          </cell>
          <cell r="J71">
            <v>208</v>
          </cell>
          <cell r="M71">
            <v>46217</v>
          </cell>
        </row>
        <row r="72">
          <cell r="B72" t="str">
            <v>Unity Trust</v>
          </cell>
          <cell r="J72">
            <v>22.94</v>
          </cell>
          <cell r="M72">
            <v>46217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0</v>
          </cell>
        </row>
        <row r="85">
          <cell r="J85">
            <v>0</v>
          </cell>
        </row>
        <row r="86">
          <cell r="J86">
            <v>0</v>
          </cell>
        </row>
        <row r="87">
          <cell r="J87">
            <v>0</v>
          </cell>
        </row>
        <row r="88">
          <cell r="J88">
            <v>0</v>
          </cell>
        </row>
        <row r="89">
          <cell r="J89">
            <v>0</v>
          </cell>
        </row>
      </sheetData>
      <sheetData sheetId="2">
        <row r="1">
          <cell r="B1" t="str">
            <v>Billinge Parish Council</v>
          </cell>
        </row>
        <row r="2">
          <cell r="B2" t="str">
            <v>Receipts</v>
          </cell>
        </row>
        <row r="4">
          <cell r="B4" t="str">
            <v>Account</v>
          </cell>
          <cell r="E4" t="str">
            <v>Bank
Date</v>
          </cell>
          <cell r="H4" t="str">
            <v>Amount</v>
          </cell>
        </row>
        <row r="5">
          <cell r="B5" t="str">
            <v>Unity Trust</v>
          </cell>
          <cell r="E5">
            <v>46114</v>
          </cell>
          <cell r="H5">
            <v>75</v>
          </cell>
        </row>
        <row r="6">
          <cell r="B6" t="str">
            <v>Unity Trust</v>
          </cell>
          <cell r="E6">
            <v>46122</v>
          </cell>
          <cell r="H6">
            <v>33582.33</v>
          </cell>
        </row>
        <row r="7">
          <cell r="B7" t="str">
            <v>Unity Trust</v>
          </cell>
          <cell r="E7">
            <v>46122</v>
          </cell>
          <cell r="H7">
            <v>75</v>
          </cell>
        </row>
        <row r="8">
          <cell r="B8" t="str">
            <v>Unity Trust</v>
          </cell>
          <cell r="E8">
            <v>46122</v>
          </cell>
          <cell r="H8">
            <v>56.25</v>
          </cell>
        </row>
        <row r="9">
          <cell r="B9" t="str">
            <v>Unity Trust</v>
          </cell>
          <cell r="E9">
            <v>46125</v>
          </cell>
          <cell r="H9">
            <v>20.75</v>
          </cell>
        </row>
        <row r="10">
          <cell r="B10" t="str">
            <v>Unity Trust</v>
          </cell>
          <cell r="E10">
            <v>46127</v>
          </cell>
          <cell r="H10">
            <v>2527.67</v>
          </cell>
        </row>
        <row r="11">
          <cell r="B11" t="str">
            <v>Unity Trust</v>
          </cell>
          <cell r="E11">
            <v>46136</v>
          </cell>
          <cell r="H11">
            <v>1000</v>
          </cell>
        </row>
        <row r="12">
          <cell r="B12" t="str">
            <v>Unity Trust</v>
          </cell>
          <cell r="E12">
            <v>46142</v>
          </cell>
          <cell r="H12">
            <v>56.25</v>
          </cell>
        </row>
        <row r="13">
          <cell r="B13" t="str">
            <v>Unity Trust</v>
          </cell>
          <cell r="E13">
            <v>46142</v>
          </cell>
          <cell r="H13">
            <v>103.75</v>
          </cell>
        </row>
        <row r="14">
          <cell r="B14" t="str">
            <v>Unity Trust</v>
          </cell>
          <cell r="E14">
            <v>46148</v>
          </cell>
          <cell r="H14">
            <v>93.75</v>
          </cell>
        </row>
        <row r="15">
          <cell r="B15" t="str">
            <v>Unity Trust</v>
          </cell>
          <cell r="E15">
            <v>46148</v>
          </cell>
          <cell r="H15">
            <v>75</v>
          </cell>
        </row>
        <row r="16">
          <cell r="B16" t="str">
            <v>Unity Trust</v>
          </cell>
          <cell r="E16">
            <v>46155</v>
          </cell>
          <cell r="H16">
            <v>75</v>
          </cell>
        </row>
        <row r="17">
          <cell r="B17" t="str">
            <v>Unity Trust</v>
          </cell>
          <cell r="E17">
            <v>46170</v>
          </cell>
          <cell r="H17">
            <v>200</v>
          </cell>
        </row>
        <row r="18">
          <cell r="B18" t="str">
            <v>Unity Trust</v>
          </cell>
          <cell r="E18">
            <v>46174</v>
          </cell>
          <cell r="H18">
            <v>20.75</v>
          </cell>
        </row>
        <row r="19">
          <cell r="B19" t="str">
            <v>Unity Trust</v>
          </cell>
          <cell r="E19">
            <v>46174</v>
          </cell>
          <cell r="H19">
            <v>83</v>
          </cell>
        </row>
        <row r="20">
          <cell r="B20" t="str">
            <v>Unity Trust</v>
          </cell>
          <cell r="E20">
            <v>46174</v>
          </cell>
          <cell r="H20">
            <v>20.75</v>
          </cell>
        </row>
        <row r="21">
          <cell r="B21" t="str">
            <v>Unity Trust</v>
          </cell>
          <cell r="E21">
            <v>46176</v>
          </cell>
          <cell r="H21">
            <v>75</v>
          </cell>
        </row>
        <row r="22">
          <cell r="B22" t="str">
            <v>Unity Trust</v>
          </cell>
          <cell r="E22">
            <v>46176</v>
          </cell>
          <cell r="H22">
            <v>83</v>
          </cell>
        </row>
        <row r="23">
          <cell r="B23" t="str">
            <v>Unity Trust</v>
          </cell>
          <cell r="E23">
            <v>46185</v>
          </cell>
          <cell r="H23">
            <v>33582.33</v>
          </cell>
        </row>
        <row r="24">
          <cell r="B24" t="str">
            <v>Unity Trust</v>
          </cell>
          <cell r="E24">
            <v>46188</v>
          </cell>
          <cell r="H24">
            <v>83</v>
          </cell>
        </row>
        <row r="25">
          <cell r="B25" t="str">
            <v>Unity Trust</v>
          </cell>
          <cell r="E25">
            <v>46192</v>
          </cell>
          <cell r="H25">
            <v>72.8</v>
          </cell>
        </row>
        <row r="26">
          <cell r="B26" t="str">
            <v>Unity Trust</v>
          </cell>
          <cell r="E26">
            <v>46195</v>
          </cell>
          <cell r="H26">
            <v>83</v>
          </cell>
        </row>
        <row r="27">
          <cell r="B27" t="str">
            <v>Unity Trust</v>
          </cell>
          <cell r="E27">
            <v>46197</v>
          </cell>
          <cell r="H27">
            <v>75</v>
          </cell>
        </row>
        <row r="28">
          <cell r="B28" t="str">
            <v>Unity Trust</v>
          </cell>
          <cell r="E28">
            <v>46198</v>
          </cell>
          <cell r="H28">
            <v>140.84</v>
          </cell>
        </row>
        <row r="29">
          <cell r="B29" t="str">
            <v>Unity Trust</v>
          </cell>
          <cell r="E29">
            <v>46198</v>
          </cell>
          <cell r="H29">
            <v>3252.64</v>
          </cell>
        </row>
        <row r="30">
          <cell r="B30" t="str">
            <v>Unity Trust</v>
          </cell>
          <cell r="E30">
            <v>46209</v>
          </cell>
          <cell r="H30">
            <v>103.75</v>
          </cell>
        </row>
        <row r="31">
          <cell r="B31" t="str">
            <v>Unity Trust</v>
          </cell>
          <cell r="E31">
            <v>46209</v>
          </cell>
          <cell r="H31">
            <v>83</v>
          </cell>
        </row>
        <row r="32">
          <cell r="B32" t="str">
            <v>Unity Trust</v>
          </cell>
          <cell r="E32">
            <v>46209</v>
          </cell>
          <cell r="H32">
            <v>51.9</v>
          </cell>
        </row>
      </sheetData>
      <sheetData sheetId="3">
        <row r="1">
          <cell r="B1" t="str">
            <v>Billinge Parish Council</v>
          </cell>
        </row>
        <row r="2">
          <cell r="B2" t="str">
            <v>Bank Transfers</v>
          </cell>
        </row>
        <row r="4">
          <cell r="B4" t="str">
            <v>Bank
Date</v>
          </cell>
          <cell r="C4" t="str">
            <v>From Account</v>
          </cell>
          <cell r="D4" t="str">
            <v>To Account</v>
          </cell>
          <cell r="E4" t="str">
            <v>Amount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 t="str">
            <v>Parish Information</v>
          </cell>
        </row>
        <row r="2">
          <cell r="B2" t="str">
            <v>Council Name</v>
          </cell>
          <cell r="C2" t="str">
            <v>Billinge</v>
          </cell>
        </row>
        <row r="3">
          <cell r="B3" t="str">
            <v>Electorate</v>
          </cell>
          <cell r="C3">
            <v>500</v>
          </cell>
        </row>
        <row r="4">
          <cell r="B4" t="str">
            <v>S.137  per Head</v>
          </cell>
          <cell r="C4">
            <v>11.6</v>
          </cell>
        </row>
        <row r="6">
          <cell r="B6" t="str">
            <v>Financial Dates</v>
          </cell>
        </row>
        <row r="7">
          <cell r="B7" t="str">
            <v>Year Start</v>
          </cell>
          <cell r="C7">
            <v>46113</v>
          </cell>
        </row>
        <row r="8">
          <cell r="B8" t="str">
            <v>Year End</v>
          </cell>
          <cell r="C8">
            <v>46477</v>
          </cell>
        </row>
        <row r="9">
          <cell r="B9" t="str">
            <v>Last Year</v>
          </cell>
          <cell r="C9" t="str">
            <v>2025-26</v>
          </cell>
        </row>
        <row r="10">
          <cell r="B10" t="str">
            <v>Current Year</v>
          </cell>
          <cell r="C10" t="str">
            <v>2026-27</v>
          </cell>
        </row>
        <row r="11">
          <cell r="B11" t="str">
            <v>Next Year</v>
          </cell>
          <cell r="C11" t="str">
            <v>2027-28</v>
          </cell>
        </row>
        <row r="13">
          <cell r="B13" t="str">
            <v>Account Name</v>
          </cell>
          <cell r="C13" t="str">
            <v>Balance</v>
          </cell>
        </row>
        <row r="14">
          <cell r="C14">
            <v>46113</v>
          </cell>
        </row>
        <row r="15">
          <cell r="B15" t="str">
            <v>Unity Trust</v>
          </cell>
          <cell r="C15">
            <v>86039.37</v>
          </cell>
        </row>
        <row r="16">
          <cell r="B16" t="str">
            <v>Spare Account</v>
          </cell>
          <cell r="C16">
            <v>0</v>
          </cell>
        </row>
        <row r="17">
          <cell r="B17" t="str">
            <v>Total</v>
          </cell>
          <cell r="C17">
            <v>86039.37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A1493-1F08-46EF-A8E1-B014793F69F5}">
  <dimension ref="A1:F55"/>
  <sheetViews>
    <sheetView workbookViewId="0">
      <selection sqref="A1:XFD1048576"/>
    </sheetView>
  </sheetViews>
  <sheetFormatPr defaultRowHeight="14.4" x14ac:dyDescent="0.3"/>
  <cols>
    <col min="1" max="1" width="21.33203125" bestFit="1" customWidth="1"/>
    <col min="2" max="2" width="130.44140625" bestFit="1" customWidth="1"/>
  </cols>
  <sheetData>
    <row r="1" spans="1:5" ht="27.6" x14ac:dyDescent="0.3">
      <c r="A1" s="11" t="s">
        <v>27</v>
      </c>
      <c r="B1" s="12" t="s">
        <v>1</v>
      </c>
      <c r="C1" s="13" t="s">
        <v>28</v>
      </c>
      <c r="D1" s="13" t="s">
        <v>29</v>
      </c>
      <c r="E1" s="14" t="s">
        <v>30</v>
      </c>
    </row>
    <row r="2" spans="1:5" x14ac:dyDescent="0.3">
      <c r="A2" s="26" t="s">
        <v>31</v>
      </c>
      <c r="B2" s="27" t="s">
        <v>32</v>
      </c>
      <c r="C2" s="28">
        <v>50.6</v>
      </c>
      <c r="D2" s="28">
        <v>10.119999999999999</v>
      </c>
      <c r="E2" s="29">
        <v>60.72</v>
      </c>
    </row>
    <row r="3" spans="1:5" x14ac:dyDescent="0.3">
      <c r="A3" s="26" t="s">
        <v>33</v>
      </c>
      <c r="B3" s="30" t="s">
        <v>34</v>
      </c>
      <c r="C3" s="31">
        <v>2013.08</v>
      </c>
      <c r="D3" s="31">
        <v>0</v>
      </c>
      <c r="E3" s="32">
        <f t="shared" ref="E3:E15" si="0">SUM(C3:D3)</f>
        <v>2013.08</v>
      </c>
    </row>
    <row r="4" spans="1:5" x14ac:dyDescent="0.3">
      <c r="A4" s="26" t="s">
        <v>35</v>
      </c>
      <c r="B4" s="27" t="s">
        <v>36</v>
      </c>
      <c r="C4" s="28">
        <v>22.3</v>
      </c>
      <c r="D4" s="28">
        <v>0</v>
      </c>
      <c r="E4" s="32">
        <f t="shared" si="0"/>
        <v>22.3</v>
      </c>
    </row>
    <row r="5" spans="1:5" x14ac:dyDescent="0.3">
      <c r="A5" s="26" t="s">
        <v>37</v>
      </c>
      <c r="B5" s="27" t="s">
        <v>38</v>
      </c>
      <c r="C5" s="28">
        <v>47.41</v>
      </c>
      <c r="D5" s="28">
        <v>2.37</v>
      </c>
      <c r="E5" s="32">
        <f t="shared" si="0"/>
        <v>49.779999999999994</v>
      </c>
    </row>
    <row r="6" spans="1:5" x14ac:dyDescent="0.3">
      <c r="A6" s="26" t="s">
        <v>91</v>
      </c>
      <c r="B6" s="54">
        <v>46113</v>
      </c>
      <c r="C6" s="28">
        <v>4101.54</v>
      </c>
      <c r="D6" s="28">
        <v>0</v>
      </c>
      <c r="E6" s="32">
        <v>4101.54</v>
      </c>
    </row>
    <row r="7" spans="1:5" x14ac:dyDescent="0.3">
      <c r="A7" s="26" t="s">
        <v>41</v>
      </c>
      <c r="B7" s="27" t="s">
        <v>14</v>
      </c>
      <c r="C7" s="28">
        <v>582.21</v>
      </c>
      <c r="D7" s="28">
        <v>27.11</v>
      </c>
      <c r="E7" s="32">
        <f t="shared" si="0"/>
        <v>609.32000000000005</v>
      </c>
    </row>
    <row r="8" spans="1:5" x14ac:dyDescent="0.3">
      <c r="A8" s="26" t="s">
        <v>42</v>
      </c>
      <c r="B8" s="27" t="s">
        <v>43</v>
      </c>
      <c r="C8" s="28">
        <v>640</v>
      </c>
      <c r="D8" s="28">
        <v>128</v>
      </c>
      <c r="E8" s="32">
        <f t="shared" si="0"/>
        <v>768</v>
      </c>
    </row>
    <row r="9" spans="1:5" x14ac:dyDescent="0.3">
      <c r="A9" s="26" t="s">
        <v>39</v>
      </c>
      <c r="B9" s="27" t="s">
        <v>44</v>
      </c>
      <c r="C9" s="28">
        <v>34</v>
      </c>
      <c r="D9" s="28">
        <v>0</v>
      </c>
      <c r="E9" s="32">
        <f t="shared" si="0"/>
        <v>34</v>
      </c>
    </row>
    <row r="10" spans="1:5" x14ac:dyDescent="0.3">
      <c r="A10" s="26" t="s">
        <v>45</v>
      </c>
      <c r="B10" s="27" t="s">
        <v>46</v>
      </c>
      <c r="C10" s="28">
        <v>41.67</v>
      </c>
      <c r="D10" s="28">
        <v>8.33</v>
      </c>
      <c r="E10" s="32">
        <f t="shared" si="0"/>
        <v>50</v>
      </c>
    </row>
    <row r="11" spans="1:5" x14ac:dyDescent="0.3">
      <c r="A11" s="26" t="s">
        <v>41</v>
      </c>
      <c r="B11" s="27" t="s">
        <v>47</v>
      </c>
      <c r="C11" s="28">
        <v>675.36</v>
      </c>
      <c r="D11" s="28">
        <v>30.6</v>
      </c>
      <c r="E11" s="32">
        <f t="shared" si="0"/>
        <v>705.96</v>
      </c>
    </row>
    <row r="12" spans="1:5" x14ac:dyDescent="0.3">
      <c r="A12" s="26" t="s">
        <v>48</v>
      </c>
      <c r="B12" s="30"/>
      <c r="C12" s="31">
        <v>399.36</v>
      </c>
      <c r="D12" s="31">
        <v>99.84</v>
      </c>
      <c r="E12" s="32">
        <f t="shared" si="0"/>
        <v>499.20000000000005</v>
      </c>
    </row>
    <row r="13" spans="1:5" x14ac:dyDescent="0.3">
      <c r="A13" s="26" t="s">
        <v>48</v>
      </c>
      <c r="B13" s="30" t="s">
        <v>49</v>
      </c>
      <c r="C13" s="31">
        <v>2714.78</v>
      </c>
      <c r="D13" s="31">
        <v>678.7</v>
      </c>
      <c r="E13" s="32">
        <f t="shared" si="0"/>
        <v>3393.4800000000005</v>
      </c>
    </row>
    <row r="14" spans="1:5" x14ac:dyDescent="0.3">
      <c r="A14" s="26" t="s">
        <v>50</v>
      </c>
      <c r="B14" s="30" t="s">
        <v>51</v>
      </c>
      <c r="C14" s="31">
        <v>60</v>
      </c>
      <c r="D14" s="31">
        <v>0</v>
      </c>
      <c r="E14" s="32">
        <f t="shared" si="0"/>
        <v>60</v>
      </c>
    </row>
    <row r="15" spans="1:5" x14ac:dyDescent="0.3">
      <c r="A15" s="26" t="s">
        <v>37</v>
      </c>
      <c r="B15" s="27" t="s">
        <v>52</v>
      </c>
      <c r="C15" s="28">
        <v>206.32</v>
      </c>
      <c r="D15" s="28">
        <v>10.32</v>
      </c>
      <c r="E15" s="32">
        <f t="shared" si="0"/>
        <v>216.64</v>
      </c>
    </row>
    <row r="16" spans="1:5" x14ac:dyDescent="0.3">
      <c r="A16" s="26" t="s">
        <v>48</v>
      </c>
      <c r="B16" s="27" t="s">
        <v>49</v>
      </c>
      <c r="C16" s="28">
        <v>2710.53</v>
      </c>
      <c r="D16" s="28">
        <v>542.11</v>
      </c>
      <c r="E16" s="32">
        <v>3252.64</v>
      </c>
    </row>
    <row r="17" spans="1:6" x14ac:dyDescent="0.3">
      <c r="A17" s="26" t="s">
        <v>53</v>
      </c>
      <c r="B17" s="33" t="s">
        <v>54</v>
      </c>
      <c r="C17" s="28">
        <v>19.86</v>
      </c>
      <c r="D17" s="28">
        <v>3.97</v>
      </c>
      <c r="E17" s="32">
        <v>23.83</v>
      </c>
    </row>
    <row r="18" spans="1:6" x14ac:dyDescent="0.3">
      <c r="A18" s="26" t="s">
        <v>53</v>
      </c>
      <c r="B18" s="33" t="s">
        <v>55</v>
      </c>
      <c r="C18" s="28">
        <v>9.11</v>
      </c>
      <c r="D18" s="28">
        <v>1.82</v>
      </c>
      <c r="E18" s="32">
        <v>10.93</v>
      </c>
    </row>
    <row r="19" spans="1:6" x14ac:dyDescent="0.3">
      <c r="A19" s="26" t="s">
        <v>53</v>
      </c>
      <c r="B19" s="34" t="s">
        <v>56</v>
      </c>
      <c r="C19" s="28">
        <v>14.53</v>
      </c>
      <c r="D19" s="28">
        <v>2.91</v>
      </c>
      <c r="E19" s="32">
        <v>17.440000000000001</v>
      </c>
    </row>
    <row r="20" spans="1:6" x14ac:dyDescent="0.3">
      <c r="A20" s="26" t="s">
        <v>57</v>
      </c>
      <c r="B20" s="27" t="s">
        <v>58</v>
      </c>
      <c r="C20" s="28">
        <v>400</v>
      </c>
      <c r="D20" s="28">
        <v>0</v>
      </c>
      <c r="E20" s="32">
        <v>400</v>
      </c>
    </row>
    <row r="21" spans="1:6" x14ac:dyDescent="0.3">
      <c r="A21" s="26" t="s">
        <v>59</v>
      </c>
      <c r="B21" s="27" t="s">
        <v>60</v>
      </c>
      <c r="C21" s="28">
        <v>160</v>
      </c>
      <c r="D21" s="28">
        <v>0</v>
      </c>
      <c r="E21" s="32">
        <v>160</v>
      </c>
    </row>
    <row r="22" spans="1:6" x14ac:dyDescent="0.3">
      <c r="A22" s="26" t="s">
        <v>61</v>
      </c>
      <c r="B22" s="27" t="s">
        <v>62</v>
      </c>
      <c r="C22" s="28">
        <v>7</v>
      </c>
      <c r="D22" s="28">
        <v>0</v>
      </c>
      <c r="E22" s="32">
        <v>7</v>
      </c>
      <c r="F22" s="53">
        <v>16455.86</v>
      </c>
    </row>
    <row r="23" spans="1:6" x14ac:dyDescent="0.3">
      <c r="A23" s="15" t="s">
        <v>31</v>
      </c>
      <c r="B23" s="16" t="s">
        <v>32</v>
      </c>
      <c r="C23" s="17">
        <v>50.6</v>
      </c>
      <c r="D23" s="17">
        <v>10.119999999999999</v>
      </c>
      <c r="E23" s="18">
        <v>60.72</v>
      </c>
    </row>
    <row r="24" spans="1:6" x14ac:dyDescent="0.3">
      <c r="A24" s="15" t="s">
        <v>63</v>
      </c>
      <c r="B24" s="16" t="s">
        <v>64</v>
      </c>
      <c r="C24" s="17">
        <v>325</v>
      </c>
      <c r="D24" s="17">
        <v>65</v>
      </c>
      <c r="E24" s="18">
        <v>390</v>
      </c>
    </row>
    <row r="25" spans="1:6" x14ac:dyDescent="0.3">
      <c r="A25" s="15" t="s">
        <v>35</v>
      </c>
      <c r="B25" s="16" t="s">
        <v>36</v>
      </c>
      <c r="C25" s="17">
        <v>23.92</v>
      </c>
      <c r="D25" s="17">
        <v>0</v>
      </c>
      <c r="E25" s="19">
        <f t="shared" ref="E25:E55" si="1">SUM(C25:D25)</f>
        <v>23.92</v>
      </c>
    </row>
    <row r="26" spans="1:6" x14ac:dyDescent="0.3">
      <c r="A26" s="15" t="s">
        <v>65</v>
      </c>
      <c r="B26" s="16" t="s">
        <v>66</v>
      </c>
      <c r="C26" s="17">
        <v>15</v>
      </c>
      <c r="D26" s="17">
        <v>0</v>
      </c>
      <c r="E26" s="19">
        <v>15</v>
      </c>
    </row>
    <row r="27" spans="1:6" x14ac:dyDescent="0.3">
      <c r="A27" s="15" t="s">
        <v>91</v>
      </c>
      <c r="B27" s="55">
        <v>46143</v>
      </c>
      <c r="C27" s="17">
        <v>3297.01</v>
      </c>
      <c r="D27" s="17">
        <v>0</v>
      </c>
      <c r="E27" s="19">
        <v>3297.01</v>
      </c>
    </row>
    <row r="28" spans="1:6" x14ac:dyDescent="0.3">
      <c r="A28" s="15" t="s">
        <v>37</v>
      </c>
      <c r="B28" s="16" t="s">
        <v>67</v>
      </c>
      <c r="C28" s="17">
        <v>601.46</v>
      </c>
      <c r="D28" s="17">
        <v>31.66</v>
      </c>
      <c r="E28" s="19">
        <f t="shared" si="1"/>
        <v>633.12</v>
      </c>
    </row>
    <row r="29" spans="1:6" x14ac:dyDescent="0.3">
      <c r="A29" s="15" t="s">
        <v>37</v>
      </c>
      <c r="B29" s="16" t="s">
        <v>68</v>
      </c>
      <c r="C29" s="17">
        <v>46.74</v>
      </c>
      <c r="D29" s="17">
        <v>2.34</v>
      </c>
      <c r="E29" s="19">
        <f t="shared" si="1"/>
        <v>49.08</v>
      </c>
    </row>
    <row r="30" spans="1:6" x14ac:dyDescent="0.3">
      <c r="A30" s="20" t="s">
        <v>53</v>
      </c>
      <c r="B30" s="16" t="s">
        <v>69</v>
      </c>
      <c r="C30" s="17">
        <v>158.32</v>
      </c>
      <c r="D30" s="17">
        <v>31.66</v>
      </c>
      <c r="E30" s="19">
        <f t="shared" si="1"/>
        <v>189.98</v>
      </c>
    </row>
    <row r="31" spans="1:6" x14ac:dyDescent="0.3">
      <c r="A31" s="15" t="s">
        <v>53</v>
      </c>
      <c r="B31" s="16" t="s">
        <v>70</v>
      </c>
      <c r="C31" s="17">
        <v>64.17</v>
      </c>
      <c r="D31" s="17">
        <v>12.83</v>
      </c>
      <c r="E31" s="19">
        <f t="shared" si="1"/>
        <v>77</v>
      </c>
    </row>
    <row r="32" spans="1:6" x14ac:dyDescent="0.3">
      <c r="A32" s="15" t="s">
        <v>53</v>
      </c>
      <c r="B32" s="16" t="s">
        <v>70</v>
      </c>
      <c r="C32" s="17">
        <v>64.17</v>
      </c>
      <c r="D32" s="17">
        <v>12.83</v>
      </c>
      <c r="E32" s="19">
        <f t="shared" si="1"/>
        <v>77</v>
      </c>
    </row>
    <row r="33" spans="1:6" x14ac:dyDescent="0.3">
      <c r="A33" s="15" t="s">
        <v>71</v>
      </c>
      <c r="B33" s="16" t="s">
        <v>58</v>
      </c>
      <c r="C33" s="17">
        <v>1000</v>
      </c>
      <c r="D33" s="17">
        <v>0</v>
      </c>
      <c r="E33" s="19">
        <f t="shared" si="1"/>
        <v>1000</v>
      </c>
    </row>
    <row r="34" spans="1:6" x14ac:dyDescent="0.3">
      <c r="A34" s="15" t="s">
        <v>61</v>
      </c>
      <c r="B34" s="16" t="s">
        <v>72</v>
      </c>
      <c r="C34" s="17">
        <v>7</v>
      </c>
      <c r="D34" s="17">
        <v>0</v>
      </c>
      <c r="E34" s="19">
        <f t="shared" si="1"/>
        <v>7</v>
      </c>
      <c r="F34" s="53">
        <v>5819.83</v>
      </c>
    </row>
    <row r="35" spans="1:6" x14ac:dyDescent="0.3">
      <c r="A35" s="21" t="s">
        <v>31</v>
      </c>
      <c r="B35" s="22" t="s">
        <v>32</v>
      </c>
      <c r="C35" s="23">
        <v>55</v>
      </c>
      <c r="D35" s="23">
        <v>11</v>
      </c>
      <c r="E35" s="24">
        <v>66</v>
      </c>
    </row>
    <row r="36" spans="1:6" x14ac:dyDescent="0.3">
      <c r="A36" s="21" t="s">
        <v>35</v>
      </c>
      <c r="B36" s="22" t="s">
        <v>36</v>
      </c>
      <c r="C36" s="23">
        <v>23.92</v>
      </c>
      <c r="D36" s="23">
        <v>0</v>
      </c>
      <c r="E36" s="25">
        <f t="shared" ref="E36" si="2">SUM(C36:D36)</f>
        <v>23.92</v>
      </c>
    </row>
    <row r="37" spans="1:6" x14ac:dyDescent="0.3">
      <c r="A37" s="21" t="s">
        <v>53</v>
      </c>
      <c r="B37" s="22" t="s">
        <v>73</v>
      </c>
      <c r="C37" s="23">
        <v>78.94</v>
      </c>
      <c r="D37" s="23">
        <v>15.79</v>
      </c>
      <c r="E37" s="25">
        <f t="shared" si="1"/>
        <v>94.72999999999999</v>
      </c>
    </row>
    <row r="38" spans="1:6" x14ac:dyDescent="0.3">
      <c r="A38" s="21" t="s">
        <v>37</v>
      </c>
      <c r="B38" s="22" t="s">
        <v>74</v>
      </c>
      <c r="C38" s="23">
        <v>32.94</v>
      </c>
      <c r="D38" s="23">
        <v>1.65</v>
      </c>
      <c r="E38" s="25">
        <f t="shared" si="1"/>
        <v>34.589999999999996</v>
      </c>
    </row>
    <row r="39" spans="1:6" x14ac:dyDescent="0.3">
      <c r="A39" s="21" t="s">
        <v>92</v>
      </c>
      <c r="B39" s="56">
        <v>46174</v>
      </c>
      <c r="C39" s="23">
        <v>3770.26</v>
      </c>
      <c r="D39" s="23">
        <v>0</v>
      </c>
      <c r="E39" s="25">
        <f t="shared" si="1"/>
        <v>3770.26</v>
      </c>
    </row>
    <row r="40" spans="1:6" x14ac:dyDescent="0.3">
      <c r="A40" s="21" t="s">
        <v>37</v>
      </c>
      <c r="B40" s="22" t="s">
        <v>75</v>
      </c>
      <c r="C40" s="23">
        <v>108.87</v>
      </c>
      <c r="D40" s="23">
        <v>5.44</v>
      </c>
      <c r="E40" s="25">
        <f t="shared" si="1"/>
        <v>114.31</v>
      </c>
    </row>
    <row r="41" spans="1:6" x14ac:dyDescent="0.3">
      <c r="A41" s="21" t="s">
        <v>50</v>
      </c>
      <c r="B41" s="22" t="s">
        <v>76</v>
      </c>
      <c r="C41" s="23">
        <v>796.41</v>
      </c>
      <c r="D41" s="23">
        <v>0</v>
      </c>
      <c r="E41" s="25">
        <f t="shared" si="1"/>
        <v>796.41</v>
      </c>
    </row>
    <row r="42" spans="1:6" x14ac:dyDescent="0.3">
      <c r="A42" s="21" t="s">
        <v>61</v>
      </c>
      <c r="B42" s="22" t="s">
        <v>77</v>
      </c>
      <c r="C42" s="23">
        <v>7</v>
      </c>
      <c r="D42" s="23">
        <v>0</v>
      </c>
      <c r="E42" s="25">
        <f t="shared" si="1"/>
        <v>7</v>
      </c>
      <c r="F42" s="53">
        <v>4792.91</v>
      </c>
    </row>
    <row r="43" spans="1:6" x14ac:dyDescent="0.3">
      <c r="A43" s="35" t="s">
        <v>78</v>
      </c>
      <c r="B43" s="36" t="s">
        <v>79</v>
      </c>
      <c r="C43" s="37">
        <v>2616.96</v>
      </c>
      <c r="D43" s="37">
        <v>523.39</v>
      </c>
      <c r="E43" s="38">
        <f>SUM(C43:D43)</f>
        <v>3140.35</v>
      </c>
    </row>
    <row r="44" spans="1:6" x14ac:dyDescent="0.3">
      <c r="A44" s="35" t="s">
        <v>31</v>
      </c>
      <c r="B44" s="36" t="s">
        <v>32</v>
      </c>
      <c r="C44" s="37">
        <v>55</v>
      </c>
      <c r="D44" s="37">
        <v>11</v>
      </c>
      <c r="E44" s="39">
        <v>66</v>
      </c>
    </row>
    <row r="45" spans="1:6" x14ac:dyDescent="0.3">
      <c r="A45" s="35" t="s">
        <v>35</v>
      </c>
      <c r="B45" s="36" t="s">
        <v>36</v>
      </c>
      <c r="C45" s="37">
        <v>23.92</v>
      </c>
      <c r="D45" s="37">
        <v>0</v>
      </c>
      <c r="E45" s="40">
        <f t="shared" ref="E45:E46" si="3">SUM(C45:D45)</f>
        <v>23.92</v>
      </c>
    </row>
    <row r="46" spans="1:6" x14ac:dyDescent="0.3">
      <c r="A46" s="35" t="s">
        <v>35</v>
      </c>
      <c r="B46" s="36" t="s">
        <v>36</v>
      </c>
      <c r="C46" s="37">
        <v>193.54</v>
      </c>
      <c r="D46" s="37">
        <v>0</v>
      </c>
      <c r="E46" s="40">
        <f t="shared" si="3"/>
        <v>193.54</v>
      </c>
    </row>
    <row r="47" spans="1:6" x14ac:dyDescent="0.3">
      <c r="A47" s="35" t="s">
        <v>80</v>
      </c>
      <c r="B47" s="36" t="s">
        <v>81</v>
      </c>
      <c r="C47" s="37">
        <v>332.49</v>
      </c>
      <c r="D47" s="37">
        <v>66.510000000000005</v>
      </c>
      <c r="E47" s="40">
        <f t="shared" si="1"/>
        <v>399</v>
      </c>
    </row>
    <row r="48" spans="1:6" x14ac:dyDescent="0.3">
      <c r="A48" s="35" t="s">
        <v>82</v>
      </c>
      <c r="B48" s="36" t="s">
        <v>83</v>
      </c>
      <c r="C48" s="37">
        <v>99.97</v>
      </c>
      <c r="D48" s="37">
        <v>0</v>
      </c>
      <c r="E48" s="40">
        <v>99.97</v>
      </c>
    </row>
    <row r="49" spans="1:6" x14ac:dyDescent="0.3">
      <c r="A49" s="35" t="s">
        <v>84</v>
      </c>
      <c r="B49" s="36" t="s">
        <v>85</v>
      </c>
      <c r="C49" s="37">
        <v>31</v>
      </c>
      <c r="D49" s="37">
        <v>0</v>
      </c>
      <c r="E49" s="40">
        <f t="shared" si="1"/>
        <v>31</v>
      </c>
    </row>
    <row r="50" spans="1:6" x14ac:dyDescent="0.3">
      <c r="A50" s="35" t="s">
        <v>91</v>
      </c>
      <c r="B50" s="57">
        <v>46204</v>
      </c>
      <c r="C50" s="37">
        <v>3355.31</v>
      </c>
      <c r="D50" s="37">
        <v>0</v>
      </c>
      <c r="E50" s="40">
        <v>3355.31</v>
      </c>
    </row>
    <row r="51" spans="1:6" x14ac:dyDescent="0.3">
      <c r="A51" s="35" t="s">
        <v>61</v>
      </c>
      <c r="B51" s="36" t="s">
        <v>86</v>
      </c>
      <c r="C51" s="37">
        <v>7</v>
      </c>
      <c r="D51" s="37">
        <v>0</v>
      </c>
      <c r="E51" s="40">
        <f t="shared" ref="E51:E53" si="4">SUM(C51:D51)</f>
        <v>7</v>
      </c>
    </row>
    <row r="52" spans="1:6" x14ac:dyDescent="0.3">
      <c r="A52" s="35" t="s">
        <v>37</v>
      </c>
      <c r="B52" s="36" t="s">
        <v>87</v>
      </c>
      <c r="C52" s="37">
        <v>69.36</v>
      </c>
      <c r="D52" s="37">
        <v>3.47</v>
      </c>
      <c r="E52" s="40">
        <f t="shared" si="4"/>
        <v>72.83</v>
      </c>
    </row>
    <row r="53" spans="1:6" x14ac:dyDescent="0.3">
      <c r="A53" s="35" t="s">
        <v>37</v>
      </c>
      <c r="B53" s="36" t="s">
        <v>88</v>
      </c>
      <c r="C53" s="37">
        <v>36.659999999999997</v>
      </c>
      <c r="D53" s="37">
        <v>1.83</v>
      </c>
      <c r="E53" s="40">
        <f t="shared" si="4"/>
        <v>38.489999999999995</v>
      </c>
    </row>
    <row r="54" spans="1:6" x14ac:dyDescent="0.3">
      <c r="A54" s="35" t="s">
        <v>40</v>
      </c>
      <c r="B54" s="36" t="s">
        <v>89</v>
      </c>
      <c r="C54" s="37">
        <v>208</v>
      </c>
      <c r="D54" s="37">
        <v>0</v>
      </c>
      <c r="E54" s="40">
        <v>208</v>
      </c>
    </row>
    <row r="55" spans="1:6" x14ac:dyDescent="0.3">
      <c r="A55" s="35" t="s">
        <v>53</v>
      </c>
      <c r="B55" s="36" t="s">
        <v>90</v>
      </c>
      <c r="C55" s="37">
        <v>22.94</v>
      </c>
      <c r="D55" s="37">
        <v>0</v>
      </c>
      <c r="E55" s="40">
        <f t="shared" si="1"/>
        <v>22.94</v>
      </c>
      <c r="F55" s="53">
        <v>7658.35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2B924-829E-47FE-BD9A-9F98EA6FE76D}">
  <dimension ref="A1:F23"/>
  <sheetViews>
    <sheetView workbookViewId="0">
      <selection activeCell="F19" sqref="F19"/>
    </sheetView>
  </sheetViews>
  <sheetFormatPr defaultRowHeight="14.4" x14ac:dyDescent="0.3"/>
  <cols>
    <col min="1" max="1" width="21.33203125" bestFit="1" customWidth="1"/>
    <col min="2" max="2" width="130.44140625" bestFit="1" customWidth="1"/>
  </cols>
  <sheetData>
    <row r="1" spans="1:6" x14ac:dyDescent="0.3">
      <c r="A1" s="11" t="s">
        <v>27</v>
      </c>
      <c r="B1" s="12" t="s">
        <v>1</v>
      </c>
      <c r="C1" s="13" t="s">
        <v>28</v>
      </c>
      <c r="D1" s="13" t="s">
        <v>29</v>
      </c>
      <c r="E1" s="14" t="s">
        <v>30</v>
      </c>
    </row>
    <row r="2" spans="1:6" x14ac:dyDescent="0.3">
      <c r="A2" s="26" t="s">
        <v>33</v>
      </c>
      <c r="B2" s="30" t="s">
        <v>34</v>
      </c>
      <c r="C2" s="31">
        <v>2013.08</v>
      </c>
      <c r="D2" s="31">
        <v>0</v>
      </c>
      <c r="E2" s="32">
        <f t="shared" ref="E2:E8" si="0">SUM(C2:D2)</f>
        <v>2013.08</v>
      </c>
    </row>
    <row r="3" spans="1:6" x14ac:dyDescent="0.3">
      <c r="A3" s="26" t="s">
        <v>41</v>
      </c>
      <c r="B3" s="27" t="s">
        <v>14</v>
      </c>
      <c r="C3" s="28">
        <v>582.21</v>
      </c>
      <c r="D3" s="28">
        <v>27.11</v>
      </c>
      <c r="E3" s="32">
        <f t="shared" si="0"/>
        <v>609.32000000000005</v>
      </c>
    </row>
    <row r="4" spans="1:6" x14ac:dyDescent="0.3">
      <c r="A4" s="26" t="s">
        <v>42</v>
      </c>
      <c r="B4" s="27" t="s">
        <v>43</v>
      </c>
      <c r="C4" s="28">
        <v>640</v>
      </c>
      <c r="D4" s="28">
        <v>128</v>
      </c>
      <c r="E4" s="32">
        <f t="shared" si="0"/>
        <v>768</v>
      </c>
    </row>
    <row r="5" spans="1:6" x14ac:dyDescent="0.3">
      <c r="A5" s="26" t="s">
        <v>41</v>
      </c>
      <c r="B5" s="27" t="s">
        <v>47</v>
      </c>
      <c r="C5" s="28">
        <v>675.36</v>
      </c>
      <c r="D5" s="28">
        <v>30.6</v>
      </c>
      <c r="E5" s="32">
        <f t="shared" si="0"/>
        <v>705.96</v>
      </c>
    </row>
    <row r="6" spans="1:6" x14ac:dyDescent="0.3">
      <c r="A6" s="26" t="s">
        <v>48</v>
      </c>
      <c r="B6" s="30"/>
      <c r="C6" s="31">
        <v>399.36</v>
      </c>
      <c r="D6" s="31">
        <v>99.84</v>
      </c>
      <c r="E6" s="32">
        <f t="shared" si="0"/>
        <v>499.20000000000005</v>
      </c>
    </row>
    <row r="7" spans="1:6" x14ac:dyDescent="0.3">
      <c r="A7" s="26" t="s">
        <v>48</v>
      </c>
      <c r="B7" s="30" t="s">
        <v>49</v>
      </c>
      <c r="C7" s="31">
        <v>2714.78</v>
      </c>
      <c r="D7" s="31">
        <v>678.7</v>
      </c>
      <c r="E7" s="32">
        <f t="shared" si="0"/>
        <v>3393.4800000000005</v>
      </c>
    </row>
    <row r="8" spans="1:6" x14ac:dyDescent="0.3">
      <c r="A8" s="26" t="s">
        <v>37</v>
      </c>
      <c r="B8" s="27" t="s">
        <v>52</v>
      </c>
      <c r="C8" s="28">
        <v>206.32</v>
      </c>
      <c r="D8" s="28">
        <v>10.32</v>
      </c>
      <c r="E8" s="32">
        <f t="shared" si="0"/>
        <v>216.64</v>
      </c>
    </row>
    <row r="9" spans="1:6" x14ac:dyDescent="0.3">
      <c r="A9" s="26" t="s">
        <v>48</v>
      </c>
      <c r="B9" s="27" t="s">
        <v>49</v>
      </c>
      <c r="C9" s="28">
        <v>2710.53</v>
      </c>
      <c r="D9" s="28">
        <v>542.11</v>
      </c>
      <c r="E9" s="32">
        <v>3252.64</v>
      </c>
    </row>
    <row r="10" spans="1:6" x14ac:dyDescent="0.3">
      <c r="A10" s="26" t="s">
        <v>57</v>
      </c>
      <c r="B10" s="27" t="s">
        <v>58</v>
      </c>
      <c r="C10" s="28">
        <v>400</v>
      </c>
      <c r="D10" s="28">
        <v>0</v>
      </c>
      <c r="E10" s="32">
        <v>400</v>
      </c>
    </row>
    <row r="11" spans="1:6" x14ac:dyDescent="0.3">
      <c r="A11" s="26" t="s">
        <v>59</v>
      </c>
      <c r="B11" s="27" t="s">
        <v>60</v>
      </c>
      <c r="C11" s="28">
        <v>160</v>
      </c>
      <c r="D11" s="28">
        <v>0</v>
      </c>
      <c r="E11" s="32">
        <v>160</v>
      </c>
      <c r="F11" s="53"/>
    </row>
    <row r="12" spans="1:6" x14ac:dyDescent="0.3">
      <c r="A12" s="15" t="s">
        <v>63</v>
      </c>
      <c r="B12" s="16" t="s">
        <v>64</v>
      </c>
      <c r="C12" s="17">
        <v>325</v>
      </c>
      <c r="D12" s="17">
        <v>65</v>
      </c>
      <c r="E12" s="18">
        <v>390</v>
      </c>
    </row>
    <row r="13" spans="1:6" x14ac:dyDescent="0.3">
      <c r="A13" s="15" t="s">
        <v>37</v>
      </c>
      <c r="B13" s="16" t="s">
        <v>67</v>
      </c>
      <c r="C13" s="17">
        <v>601.46</v>
      </c>
      <c r="D13" s="17">
        <v>31.66</v>
      </c>
      <c r="E13" s="19">
        <f t="shared" ref="E13:E21" si="1">SUM(C13:D13)</f>
        <v>633.12</v>
      </c>
    </row>
    <row r="14" spans="1:6" x14ac:dyDescent="0.3">
      <c r="A14" s="20" t="s">
        <v>53</v>
      </c>
      <c r="B14" s="16" t="s">
        <v>69</v>
      </c>
      <c r="C14" s="17">
        <v>158.32</v>
      </c>
      <c r="D14" s="17">
        <v>31.66</v>
      </c>
      <c r="E14" s="19">
        <f t="shared" si="1"/>
        <v>189.98</v>
      </c>
    </row>
    <row r="15" spans="1:6" x14ac:dyDescent="0.3">
      <c r="A15" s="15" t="s">
        <v>71</v>
      </c>
      <c r="B15" s="16" t="s">
        <v>58</v>
      </c>
      <c r="C15" s="17">
        <v>1000</v>
      </c>
      <c r="D15" s="17">
        <v>0</v>
      </c>
      <c r="E15" s="19">
        <f t="shared" si="1"/>
        <v>1000</v>
      </c>
    </row>
    <row r="16" spans="1:6" x14ac:dyDescent="0.3">
      <c r="A16" s="21" t="s">
        <v>92</v>
      </c>
      <c r="B16" s="56">
        <v>46174</v>
      </c>
      <c r="C16" s="23">
        <v>3770.26</v>
      </c>
      <c r="D16" s="23">
        <v>0</v>
      </c>
      <c r="E16" s="25">
        <f t="shared" si="1"/>
        <v>3770.26</v>
      </c>
    </row>
    <row r="17" spans="1:6" x14ac:dyDescent="0.3">
      <c r="A17" s="21" t="s">
        <v>37</v>
      </c>
      <c r="B17" s="22" t="s">
        <v>75</v>
      </c>
      <c r="C17" s="23">
        <v>108.87</v>
      </c>
      <c r="D17" s="23">
        <v>5.44</v>
      </c>
      <c r="E17" s="25">
        <f t="shared" si="1"/>
        <v>114.31</v>
      </c>
    </row>
    <row r="18" spans="1:6" x14ac:dyDescent="0.3">
      <c r="A18" s="21" t="s">
        <v>50</v>
      </c>
      <c r="B18" s="22" t="s">
        <v>76</v>
      </c>
      <c r="C18" s="23">
        <v>796.41</v>
      </c>
      <c r="D18" s="23">
        <v>0</v>
      </c>
      <c r="E18" s="25">
        <f t="shared" si="1"/>
        <v>796.41</v>
      </c>
    </row>
    <row r="19" spans="1:6" x14ac:dyDescent="0.3">
      <c r="A19" s="35" t="s">
        <v>78</v>
      </c>
      <c r="B19" s="36" t="s">
        <v>79</v>
      </c>
      <c r="C19" s="37">
        <v>2616.96</v>
      </c>
      <c r="D19" s="37">
        <v>523.39</v>
      </c>
      <c r="E19" s="38">
        <f>SUM(C19:D19)</f>
        <v>3140.35</v>
      </c>
      <c r="F19" s="53"/>
    </row>
    <row r="20" spans="1:6" x14ac:dyDescent="0.3">
      <c r="A20" s="35" t="s">
        <v>35</v>
      </c>
      <c r="B20" s="36" t="s">
        <v>36</v>
      </c>
      <c r="C20" s="37">
        <v>193.54</v>
      </c>
      <c r="D20" s="37">
        <v>0</v>
      </c>
      <c r="E20" s="40">
        <f t="shared" ref="E20" si="2">SUM(C20:D20)</f>
        <v>193.54</v>
      </c>
    </row>
    <row r="21" spans="1:6" x14ac:dyDescent="0.3">
      <c r="A21" s="35" t="s">
        <v>80</v>
      </c>
      <c r="B21" s="36" t="s">
        <v>81</v>
      </c>
      <c r="C21" s="37">
        <v>332.49</v>
      </c>
      <c r="D21" s="37">
        <v>66.510000000000005</v>
      </c>
      <c r="E21" s="40">
        <f t="shared" si="1"/>
        <v>399</v>
      </c>
    </row>
    <row r="22" spans="1:6" x14ac:dyDescent="0.3">
      <c r="A22" s="35" t="s">
        <v>91</v>
      </c>
      <c r="B22" s="57">
        <v>46204</v>
      </c>
      <c r="C22" s="37">
        <v>3355.31</v>
      </c>
      <c r="D22" s="37">
        <v>0</v>
      </c>
      <c r="E22" s="40">
        <v>3355.31</v>
      </c>
    </row>
    <row r="23" spans="1:6" x14ac:dyDescent="0.3">
      <c r="F23" s="5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1693C-2848-4494-AD94-7138854F1F31}">
  <dimension ref="A1:D29"/>
  <sheetViews>
    <sheetView topLeftCell="A5" workbookViewId="0">
      <selection activeCell="G19" sqref="G19"/>
    </sheetView>
  </sheetViews>
  <sheetFormatPr defaultRowHeight="14.4" x14ac:dyDescent="0.3"/>
  <cols>
    <col min="1" max="1" width="14.6640625" bestFit="1" customWidth="1"/>
    <col min="2" max="2" width="26.21875" bestFit="1" customWidth="1"/>
    <col min="4" max="4" width="11.6640625" bestFit="1" customWidth="1"/>
  </cols>
  <sheetData>
    <row r="1" spans="1:4" ht="27.6" x14ac:dyDescent="0.3">
      <c r="A1" s="1" t="s">
        <v>0</v>
      </c>
      <c r="B1" s="1" t="s">
        <v>1</v>
      </c>
      <c r="C1" s="2" t="s">
        <v>2</v>
      </c>
      <c r="D1" s="1" t="s">
        <v>3</v>
      </c>
    </row>
    <row r="2" spans="1:4" x14ac:dyDescent="0.3">
      <c r="A2" s="3" t="s">
        <v>4</v>
      </c>
      <c r="B2" s="4" t="s">
        <v>5</v>
      </c>
      <c r="C2" s="5">
        <v>75</v>
      </c>
      <c r="D2" s="6" t="s">
        <v>6</v>
      </c>
    </row>
    <row r="3" spans="1:4" x14ac:dyDescent="0.3">
      <c r="A3" s="3" t="s">
        <v>7</v>
      </c>
      <c r="B3" s="4" t="s">
        <v>8</v>
      </c>
      <c r="C3" s="5">
        <v>33582.33</v>
      </c>
      <c r="D3" s="6" t="s">
        <v>8</v>
      </c>
    </row>
    <row r="4" spans="1:4" x14ac:dyDescent="0.3">
      <c r="A4" s="3" t="s">
        <v>9</v>
      </c>
      <c r="B4" s="4" t="s">
        <v>10</v>
      </c>
      <c r="C4" s="5">
        <v>75</v>
      </c>
      <c r="D4" s="6" t="s">
        <v>6</v>
      </c>
    </row>
    <row r="5" spans="1:4" x14ac:dyDescent="0.3">
      <c r="A5" s="3" t="s">
        <v>11</v>
      </c>
      <c r="B5" s="4" t="s">
        <v>10</v>
      </c>
      <c r="C5" s="5">
        <v>56.25</v>
      </c>
      <c r="D5" s="6" t="s">
        <v>6</v>
      </c>
    </row>
    <row r="6" spans="1:4" x14ac:dyDescent="0.3">
      <c r="A6" s="3" t="s">
        <v>12</v>
      </c>
      <c r="B6" s="4" t="s">
        <v>10</v>
      </c>
      <c r="C6" s="5">
        <v>20.75</v>
      </c>
      <c r="D6" s="6" t="s">
        <v>6</v>
      </c>
    </row>
    <row r="7" spans="1:4" x14ac:dyDescent="0.3">
      <c r="A7" s="3" t="s">
        <v>13</v>
      </c>
      <c r="B7" s="4" t="s">
        <v>14</v>
      </c>
      <c r="C7" s="5">
        <v>2527.67</v>
      </c>
      <c r="D7" s="6" t="s">
        <v>15</v>
      </c>
    </row>
    <row r="8" spans="1:4" x14ac:dyDescent="0.3">
      <c r="A8" s="3" t="s">
        <v>7</v>
      </c>
      <c r="B8" s="4" t="s">
        <v>16</v>
      </c>
      <c r="C8" s="5">
        <v>1000</v>
      </c>
      <c r="D8" s="6" t="s">
        <v>17</v>
      </c>
    </row>
    <row r="9" spans="1:4" x14ac:dyDescent="0.3">
      <c r="A9" s="3" t="s">
        <v>18</v>
      </c>
      <c r="B9" s="4" t="s">
        <v>19</v>
      </c>
      <c r="C9" s="5">
        <v>56.25</v>
      </c>
      <c r="D9" s="6" t="s">
        <v>6</v>
      </c>
    </row>
    <row r="10" spans="1:4" x14ac:dyDescent="0.3">
      <c r="A10" s="3" t="s">
        <v>4</v>
      </c>
      <c r="B10" s="4" t="s">
        <v>6</v>
      </c>
      <c r="C10" s="5">
        <v>103.75</v>
      </c>
      <c r="D10" s="6" t="s">
        <v>6</v>
      </c>
    </row>
    <row r="11" spans="1:4" x14ac:dyDescent="0.3">
      <c r="A11" s="7" t="s">
        <v>11</v>
      </c>
      <c r="B11" s="8" t="s">
        <v>6</v>
      </c>
      <c r="C11" s="9">
        <v>93.75</v>
      </c>
      <c r="D11" s="10" t="s">
        <v>6</v>
      </c>
    </row>
    <row r="12" spans="1:4" x14ac:dyDescent="0.3">
      <c r="A12" s="7" t="s">
        <v>9</v>
      </c>
      <c r="B12" s="8" t="s">
        <v>6</v>
      </c>
      <c r="C12" s="9">
        <v>75</v>
      </c>
      <c r="D12" s="10" t="s">
        <v>6</v>
      </c>
    </row>
    <row r="13" spans="1:4" x14ac:dyDescent="0.3">
      <c r="A13" s="7" t="s">
        <v>9</v>
      </c>
      <c r="B13" s="8" t="s">
        <v>6</v>
      </c>
      <c r="C13" s="9">
        <v>75</v>
      </c>
      <c r="D13" s="10" t="s">
        <v>6</v>
      </c>
    </row>
    <row r="14" spans="1:4" x14ac:dyDescent="0.3">
      <c r="A14" s="7" t="s">
        <v>7</v>
      </c>
      <c r="B14" s="8" t="s">
        <v>20</v>
      </c>
      <c r="C14" s="9">
        <v>200</v>
      </c>
      <c r="D14" s="10" t="s">
        <v>6</v>
      </c>
    </row>
    <row r="15" spans="1:4" x14ac:dyDescent="0.3">
      <c r="A15" s="41" t="s">
        <v>12</v>
      </c>
      <c r="B15" s="42" t="s">
        <v>6</v>
      </c>
      <c r="C15" s="43">
        <v>20.75</v>
      </c>
      <c r="D15" s="44" t="s">
        <v>6</v>
      </c>
    </row>
    <row r="16" spans="1:4" x14ac:dyDescent="0.3">
      <c r="A16" s="41" t="s">
        <v>12</v>
      </c>
      <c r="B16" s="42" t="s">
        <v>6</v>
      </c>
      <c r="C16" s="43">
        <v>83</v>
      </c>
      <c r="D16" s="44" t="s">
        <v>6</v>
      </c>
    </row>
    <row r="17" spans="1:4" x14ac:dyDescent="0.3">
      <c r="A17" s="41" t="s">
        <v>21</v>
      </c>
      <c r="B17" s="42" t="s">
        <v>6</v>
      </c>
      <c r="C17" s="43">
        <v>20.75</v>
      </c>
      <c r="D17" s="44" t="s">
        <v>6</v>
      </c>
    </row>
    <row r="18" spans="1:4" x14ac:dyDescent="0.3">
      <c r="A18" s="41" t="s">
        <v>18</v>
      </c>
      <c r="B18" s="42" t="s">
        <v>6</v>
      </c>
      <c r="C18" s="43">
        <v>75</v>
      </c>
      <c r="D18" s="44" t="s">
        <v>6</v>
      </c>
    </row>
    <row r="19" spans="1:4" x14ac:dyDescent="0.3">
      <c r="A19" s="41" t="s">
        <v>22</v>
      </c>
      <c r="B19" s="42" t="s">
        <v>6</v>
      </c>
      <c r="C19" s="43">
        <v>83</v>
      </c>
      <c r="D19" s="44" t="s">
        <v>6</v>
      </c>
    </row>
    <row r="20" spans="1:4" x14ac:dyDescent="0.3">
      <c r="A20" s="41" t="s">
        <v>7</v>
      </c>
      <c r="B20" s="42" t="s">
        <v>6</v>
      </c>
      <c r="C20" s="43">
        <v>33582.33</v>
      </c>
      <c r="D20" s="44" t="s">
        <v>8</v>
      </c>
    </row>
    <row r="21" spans="1:4" x14ac:dyDescent="0.3">
      <c r="A21" s="45" t="s">
        <v>4</v>
      </c>
      <c r="B21" s="46" t="s">
        <v>23</v>
      </c>
      <c r="C21" s="47">
        <v>83</v>
      </c>
      <c r="D21" s="48" t="s">
        <v>6</v>
      </c>
    </row>
    <row r="22" spans="1:4" x14ac:dyDescent="0.3">
      <c r="A22" s="41" t="s">
        <v>24</v>
      </c>
      <c r="B22" s="42" t="s">
        <v>6</v>
      </c>
      <c r="C22" s="43">
        <v>72.8</v>
      </c>
      <c r="D22" s="44" t="s">
        <v>6</v>
      </c>
    </row>
    <row r="23" spans="1:4" x14ac:dyDescent="0.3">
      <c r="A23" s="41" t="s">
        <v>12</v>
      </c>
      <c r="B23" s="42" t="s">
        <v>6</v>
      </c>
      <c r="C23" s="43">
        <v>83</v>
      </c>
      <c r="D23" s="44" t="s">
        <v>6</v>
      </c>
    </row>
    <row r="24" spans="1:4" x14ac:dyDescent="0.3">
      <c r="A24" s="41" t="s">
        <v>18</v>
      </c>
      <c r="B24" s="42" t="s">
        <v>6</v>
      </c>
      <c r="C24" s="43">
        <v>75</v>
      </c>
      <c r="D24" s="44" t="s">
        <v>6</v>
      </c>
    </row>
    <row r="25" spans="1:4" x14ac:dyDescent="0.3">
      <c r="A25" s="41" t="s">
        <v>7</v>
      </c>
      <c r="B25" s="42" t="s">
        <v>25</v>
      </c>
      <c r="C25" s="43">
        <v>140.84</v>
      </c>
      <c r="D25" s="44" t="s">
        <v>17</v>
      </c>
    </row>
    <row r="26" spans="1:4" x14ac:dyDescent="0.3">
      <c r="A26" s="41" t="s">
        <v>7</v>
      </c>
      <c r="B26" s="42" t="s">
        <v>25</v>
      </c>
      <c r="C26" s="43">
        <v>3252.64</v>
      </c>
      <c r="D26" s="44" t="s">
        <v>17</v>
      </c>
    </row>
    <row r="27" spans="1:4" x14ac:dyDescent="0.3">
      <c r="A27" s="49" t="s">
        <v>22</v>
      </c>
      <c r="B27" s="50" t="s">
        <v>6</v>
      </c>
      <c r="C27" s="51">
        <v>103.75</v>
      </c>
      <c r="D27" s="52" t="s">
        <v>6</v>
      </c>
    </row>
    <row r="28" spans="1:4" x14ac:dyDescent="0.3">
      <c r="A28" s="49" t="s">
        <v>22</v>
      </c>
      <c r="B28" s="50" t="s">
        <v>6</v>
      </c>
      <c r="C28" s="51">
        <v>83</v>
      </c>
      <c r="D28" s="52" t="s">
        <v>6</v>
      </c>
    </row>
    <row r="29" spans="1:4" x14ac:dyDescent="0.3">
      <c r="A29" s="49" t="s">
        <v>26</v>
      </c>
      <c r="B29" s="50" t="s">
        <v>6</v>
      </c>
      <c r="C29" s="51">
        <v>51.9</v>
      </c>
      <c r="D29" s="52" t="s">
        <v>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C6E0B-7390-4330-A2F2-F22FBDA8626B}">
  <dimension ref="A1:T20"/>
  <sheetViews>
    <sheetView tabSelected="1" workbookViewId="0">
      <selection activeCell="I21" sqref="I21"/>
    </sheetView>
  </sheetViews>
  <sheetFormatPr defaultColWidth="8.88671875" defaultRowHeight="13.8" x14ac:dyDescent="0.3"/>
  <cols>
    <col min="1" max="1" width="2.6640625" style="62" customWidth="1"/>
    <col min="2" max="2" width="10.88671875" style="66" customWidth="1"/>
    <col min="3" max="3" width="5.6640625" style="66" hidden="1" customWidth="1"/>
    <col min="4" max="4" width="9.44140625" style="62" bestFit="1" customWidth="1"/>
    <col min="5" max="5" width="11" style="62" bestFit="1" customWidth="1"/>
    <col min="6" max="6" width="9.109375" style="62" bestFit="1" customWidth="1"/>
    <col min="7" max="7" width="9.44140625" style="62" bestFit="1" customWidth="1"/>
    <col min="8" max="9" width="10.33203125" style="62" bestFit="1" customWidth="1"/>
    <col min="10" max="10" width="6.109375" style="66" customWidth="1"/>
    <col min="11" max="11" width="2.6640625" style="62" customWidth="1"/>
    <col min="12" max="12" width="10.88671875" style="66" customWidth="1"/>
    <col min="13" max="13" width="5.6640625" style="66" hidden="1" customWidth="1"/>
    <col min="14" max="14" width="9.44140625" style="62" bestFit="1" customWidth="1"/>
    <col min="15" max="15" width="11" style="62" bestFit="1" customWidth="1"/>
    <col min="16" max="17" width="9.44140625" style="62" bestFit="1" customWidth="1"/>
    <col min="18" max="18" width="9.33203125" style="62" bestFit="1" customWidth="1"/>
    <col min="19" max="19" width="9.6640625" style="62" customWidth="1"/>
    <col min="20" max="20" width="6.109375" style="66" customWidth="1"/>
    <col min="21" max="16384" width="8.88671875" style="62"/>
  </cols>
  <sheetData>
    <row r="1" spans="1:20" s="58" customFormat="1" x14ac:dyDescent="0.3">
      <c r="B1" s="59" t="str">
        <f>[1]SETUP!C2&amp;" Parish Council"</f>
        <v>Billinge Parish Council</v>
      </c>
      <c r="C1" s="59"/>
      <c r="D1" s="60"/>
      <c r="E1" s="60"/>
      <c r="F1" s="60"/>
      <c r="G1" s="60"/>
      <c r="H1" s="60"/>
      <c r="I1" s="60"/>
      <c r="J1" s="60"/>
      <c r="L1" s="61"/>
      <c r="M1" s="61"/>
      <c r="N1" s="60"/>
      <c r="O1" s="60"/>
      <c r="P1" s="60"/>
      <c r="Q1" s="60"/>
      <c r="R1" s="60"/>
      <c r="S1" s="60"/>
      <c r="T1" s="60"/>
    </row>
    <row r="2" spans="1:20" s="58" customFormat="1" x14ac:dyDescent="0.3">
      <c r="B2" s="59" t="s">
        <v>93</v>
      </c>
      <c r="C2" s="59"/>
      <c r="D2" s="60"/>
      <c r="E2" s="60"/>
      <c r="F2" s="60"/>
      <c r="G2" s="60"/>
      <c r="H2" s="60"/>
      <c r="I2" s="60"/>
      <c r="J2" s="60"/>
      <c r="L2" s="61"/>
      <c r="M2" s="61"/>
      <c r="N2" s="60"/>
      <c r="O2" s="60"/>
      <c r="P2" s="60"/>
      <c r="Q2" s="60"/>
      <c r="R2" s="60"/>
      <c r="S2" s="60"/>
      <c r="T2" s="60"/>
    </row>
    <row r="3" spans="1:20" s="58" customFormat="1" x14ac:dyDescent="0.3">
      <c r="B3" s="61"/>
      <c r="C3" s="61"/>
      <c r="D3" s="60"/>
      <c r="E3" s="60"/>
      <c r="F3" s="60"/>
      <c r="G3" s="60"/>
      <c r="H3" s="60"/>
      <c r="I3" s="60"/>
      <c r="J3" s="60"/>
      <c r="L3" s="61"/>
      <c r="M3" s="61"/>
      <c r="N3" s="60"/>
      <c r="O3" s="60"/>
      <c r="P3" s="60"/>
      <c r="Q3" s="60"/>
      <c r="R3" s="60"/>
      <c r="S3" s="60"/>
      <c r="T3" s="60"/>
    </row>
    <row r="4" spans="1:20" s="65" customFormat="1" x14ac:dyDescent="0.3">
      <c r="A4" s="62"/>
      <c r="B4" s="63"/>
      <c r="C4" s="63"/>
      <c r="D4" s="64" t="str">
        <f>[1]SETUP!B15</f>
        <v>Unity Trust</v>
      </c>
      <c r="E4" s="64"/>
      <c r="F4" s="64"/>
      <c r="G4" s="64"/>
      <c r="H4" s="64"/>
      <c r="I4" s="64"/>
      <c r="J4" s="64"/>
      <c r="K4" s="62"/>
      <c r="L4" s="63"/>
      <c r="M4" s="63"/>
      <c r="N4" s="64" t="str">
        <f>[1]SETUP!B16</f>
        <v>Spare Account</v>
      </c>
      <c r="O4" s="64"/>
      <c r="P4" s="64"/>
      <c r="Q4" s="64"/>
      <c r="R4" s="64"/>
      <c r="S4" s="64"/>
      <c r="T4" s="64"/>
    </row>
    <row r="5" spans="1:20" s="69" customFormat="1" ht="27.6" x14ac:dyDescent="0.3">
      <c r="A5" s="62"/>
      <c r="B5" s="66"/>
      <c r="C5" s="66"/>
      <c r="D5" s="67" t="s">
        <v>94</v>
      </c>
      <c r="E5" s="67" t="s">
        <v>95</v>
      </c>
      <c r="F5" s="67" t="s">
        <v>96</v>
      </c>
      <c r="G5" s="67" t="s">
        <v>97</v>
      </c>
      <c r="H5" s="67" t="s">
        <v>98</v>
      </c>
      <c r="I5" s="68" t="s">
        <v>99</v>
      </c>
      <c r="J5" s="67" t="s">
        <v>100</v>
      </c>
      <c r="K5" s="62"/>
      <c r="L5" s="66"/>
      <c r="M5" s="66"/>
      <c r="N5" s="67" t="s">
        <v>94</v>
      </c>
      <c r="O5" s="67" t="s">
        <v>95</v>
      </c>
      <c r="P5" s="67" t="s">
        <v>96</v>
      </c>
      <c r="Q5" s="67" t="s">
        <v>97</v>
      </c>
      <c r="R5" s="67" t="s">
        <v>98</v>
      </c>
      <c r="S5" s="68" t="s">
        <v>99</v>
      </c>
      <c r="T5" s="67" t="s">
        <v>100</v>
      </c>
    </row>
    <row r="6" spans="1:20" s="69" customFormat="1" x14ac:dyDescent="0.3">
      <c r="A6" s="62"/>
      <c r="B6" s="70" t="s">
        <v>101</v>
      </c>
      <c r="C6" s="71" t="s">
        <v>102</v>
      </c>
      <c r="D6" s="72"/>
      <c r="E6" s="73"/>
      <c r="F6" s="73"/>
      <c r="G6" s="73"/>
      <c r="H6" s="74">
        <v>92893.01</v>
      </c>
      <c r="I6" s="74"/>
      <c r="J6" s="75"/>
      <c r="K6" s="62"/>
      <c r="L6" s="70" t="s">
        <v>101</v>
      </c>
      <c r="M6" s="71" t="s">
        <v>102</v>
      </c>
      <c r="N6" s="72"/>
      <c r="O6" s="72"/>
      <c r="P6" s="73"/>
      <c r="Q6" s="73"/>
      <c r="R6" s="74">
        <f>VLOOKUP(N4,[1]SETUP!B:C,2,FALSE)</f>
        <v>0</v>
      </c>
      <c r="S6" s="74"/>
      <c r="T6" s="75"/>
    </row>
    <row r="7" spans="1:20" x14ac:dyDescent="0.3">
      <c r="B7" s="76">
        <f>CYS</f>
        <v>46113</v>
      </c>
      <c r="C7" s="77">
        <f>MONTH(B7)</f>
        <v>4</v>
      </c>
      <c r="D7" s="78">
        <f>SUMIFS([1]Receipts!$H:$H,[1]Receipts!$B:$B,D$4,[1]Receipts!$E:$E,"&gt;="&amp;$B7,[1]Receipts!$E:$E,"&lt;"&amp;EDATE($B7,1))</f>
        <v>37497</v>
      </c>
      <c r="E7" s="74">
        <f>SUMIFS([1]Payments!$J:$J,[1]Payments!$B:$B,D$4,[1]Payments!$M:$M,"&gt;="&amp;$B7,[1]Payments!$M:$M,"&lt;"&amp;EDATE($B7,1))</f>
        <v>16455.86</v>
      </c>
      <c r="F7" s="74">
        <f>SUMIFS([1]Transfers!$E:$E,[1]Transfers!$D:$D,D$4,[1]Transfers!$B:$B,"&gt;="&amp;$B7,[1]Transfers!$B:$B,"&lt;"&amp;EDATE($B7,1))</f>
        <v>0</v>
      </c>
      <c r="G7" s="74">
        <f>SUMIFS([1]Transfers!$E:$E,[1]Transfers!$C:$C,D$4,[1]Transfers!$B:$B,"&gt;="&amp;$B7,[1]Transfers!$B:$B,"&lt;"&amp;EDATE(B7,1))</f>
        <v>0</v>
      </c>
      <c r="H7" s="74">
        <f>ROUND(H6+D7-E7+F7-G7,2)</f>
        <v>113934.15</v>
      </c>
      <c r="I7" s="74">
        <v>113934.15</v>
      </c>
      <c r="J7" s="75" t="str">
        <f>IF(OR(H7="",I7=""),"",IF(H7=I7,"ü", "û"))</f>
        <v>ü</v>
      </c>
      <c r="L7" s="76">
        <f>B7</f>
        <v>46113</v>
      </c>
      <c r="M7" s="77">
        <f>MONTH(L7)</f>
        <v>4</v>
      </c>
      <c r="N7" s="78">
        <f>SUMIFS([1]Receipts!$H:$H,[1]Receipts!$B:$B,N$4,[1]Receipts!$E:$E,"&gt;="&amp;$B7,[1]Receipts!$E:$E,"&lt;"&amp;EDATE($B7,1))</f>
        <v>0</v>
      </c>
      <c r="O7" s="74">
        <f>SUMIFS([1]Payments!$J:$J,[1]Payments!$B:$B,N$4,[1]Payments!$M:$M,"&gt;="&amp;$B7,[1]Payments!$M:$M,"&lt;"&amp;EDATE($B7,1))</f>
        <v>0</v>
      </c>
      <c r="P7" s="74">
        <f>SUMIFS([1]Transfers!$E:$E,[1]Transfers!$D:$D,N$4,[1]Transfers!$B:$B,"&gt;="&amp;$B7,[1]Transfers!$B:$B,"&lt;"&amp;EDATE($B7,1))</f>
        <v>0</v>
      </c>
      <c r="Q7" s="74">
        <f>SUMIFS([1]Transfers!$E:$E,[1]Transfers!$C:$C,N$4,[1]Transfers!$B:$B,"&gt;="&amp;$B7,[1]Transfers!$B:$B,"&lt;"&amp;EDATE(L7,1))</f>
        <v>0</v>
      </c>
      <c r="R7" s="74">
        <f>ROUND(R6+N7-O7+P7-Q7,2)</f>
        <v>0</v>
      </c>
      <c r="S7" s="74"/>
      <c r="T7" s="75" t="str">
        <f>IF(OR(R7="",S7=""),"",IF(R7=S7,"ü", "û"))</f>
        <v/>
      </c>
    </row>
    <row r="8" spans="1:20" x14ac:dyDescent="0.3">
      <c r="B8" s="76">
        <f t="shared" ref="B8:B18" si="0">EDATE(B7,1)</f>
        <v>46143</v>
      </c>
      <c r="C8" s="77">
        <f t="shared" ref="C8:C18" si="1">MONTH(B8)</f>
        <v>5</v>
      </c>
      <c r="D8" s="78">
        <f>SUMIFS([1]Receipts!$H:$H,[1]Receipts!$B:$B,D$4,[1]Receipts!$E:$E,"&gt;="&amp;$B8,[1]Receipts!$E:$E,"&lt;"&amp;EDATE($B8,1))</f>
        <v>443.75</v>
      </c>
      <c r="E8" s="74">
        <f>SUMIFS([1]Payments!$J:$J,[1]Payments!$B:$B,D$4,[1]Payments!$M:$M,"&gt;="&amp;$B8,[1]Payments!$M:$M,"&lt;"&amp;EDATE($B8,1))</f>
        <v>5819.83</v>
      </c>
      <c r="F8" s="74">
        <f>SUMIFS([1]Transfers!$E:$E,[1]Transfers!$D:$D,D$4,[1]Transfers!$B:$B,"&gt;="&amp;$B8,[1]Transfers!$B:$B,"&lt;"&amp;EDATE($B8,1))</f>
        <v>0</v>
      </c>
      <c r="G8" s="74">
        <f>SUMIFS([1]Transfers!$E:$E,[1]Transfers!$C:$C,D$4,[1]Transfers!$B:$B,"&gt;="&amp;$B8,[1]Transfers!$B:$B,"&lt;"&amp;EDATE(B8,1))</f>
        <v>0</v>
      </c>
      <c r="H8" s="74">
        <f>ROUND(H7+D8-E8+F8-G8,2)</f>
        <v>108558.07</v>
      </c>
      <c r="I8" s="74">
        <v>108558.07</v>
      </c>
      <c r="J8" s="75" t="str">
        <f>IF(OR(H8="",I8=""),"",IF(H8=I8,"ü", "û"))</f>
        <v>ü</v>
      </c>
      <c r="L8" s="76">
        <f t="shared" ref="L8:L18" si="2">B8</f>
        <v>46143</v>
      </c>
      <c r="M8" s="77">
        <f t="shared" ref="M8:M18" si="3">MONTH(L8)</f>
        <v>5</v>
      </c>
      <c r="N8" s="78">
        <f>SUMIFS([1]Receipts!$H:$H,[1]Receipts!$B:$B,N$4,[1]Receipts!$E:$E,"&gt;="&amp;$B8,[1]Receipts!$E:$E,"&lt;"&amp;EDATE($B8,1))</f>
        <v>0</v>
      </c>
      <c r="O8" s="74">
        <f>SUMIFS([1]Payments!$J:$J,[1]Payments!$B:$B,N$4,[1]Payments!$M:$M,"&gt;="&amp;$B8,[1]Payments!$M:$M,"&lt;"&amp;EDATE($B8,1))</f>
        <v>0</v>
      </c>
      <c r="P8" s="74">
        <f>SUMIFS([1]Transfers!$E:$E,[1]Transfers!$D:$D,N$4,[1]Transfers!$B:$B,"&gt;="&amp;$B8,[1]Transfers!$B:$B,"&lt;"&amp;EDATE($B8,1))</f>
        <v>0</v>
      </c>
      <c r="Q8" s="74">
        <f>SUMIFS([1]Transfers!$E:$E,[1]Transfers!$C:$C,N$4,[1]Transfers!$B:$B,"&gt;="&amp;$B8,[1]Transfers!$B:$B,"&lt;"&amp;EDATE(L8,1))</f>
        <v>0</v>
      </c>
      <c r="R8" s="74">
        <f>ROUND(R7+N8-O8+P8-Q8,2)</f>
        <v>0</v>
      </c>
      <c r="S8" s="74"/>
      <c r="T8" s="75" t="str">
        <f t="shared" ref="T8:T18" si="4">IF(OR(R8="",S8=""),"",IF(R8=S8,"ü", "û"))</f>
        <v/>
      </c>
    </row>
    <row r="9" spans="1:20" x14ac:dyDescent="0.3">
      <c r="B9" s="76">
        <f t="shared" si="0"/>
        <v>46174</v>
      </c>
      <c r="C9" s="77">
        <f t="shared" si="1"/>
        <v>6</v>
      </c>
      <c r="D9" s="78">
        <f>SUMIFS([1]Receipts!$H:$H,[1]Receipts!$B:$B,D$4,[1]Receipts!$E:$E,"&gt;="&amp;$B9,[1]Receipts!$E:$E,"&lt;"&amp;EDATE($B9,1))</f>
        <v>37572.11</v>
      </c>
      <c r="E9" s="74">
        <f>SUMIFS([1]Payments!$J:$J,[1]Payments!$B:$B,D$4,[1]Payments!$M:$M,"&gt;="&amp;$B9,[1]Payments!$M:$M,"&lt;"&amp;EDATE($B9,1))</f>
        <v>4792.91</v>
      </c>
      <c r="F9" s="74">
        <f>SUMIFS([1]Transfers!$E:$E,[1]Transfers!$D:$D,D$4,[1]Transfers!$B:$B,"&gt;="&amp;$B9,[1]Transfers!$B:$B,"&lt;"&amp;EDATE($B9,1))</f>
        <v>0</v>
      </c>
      <c r="G9" s="74">
        <f>SUMIFS([1]Transfers!$E:$E,[1]Transfers!$C:$C,D$4,[1]Transfers!$B:$B,"&gt;="&amp;$B9,[1]Transfers!$B:$B,"&lt;"&amp;EDATE(B9,1))</f>
        <v>0</v>
      </c>
      <c r="H9" s="74">
        <f t="shared" ref="H9:H18" si="5">ROUND(H8+D9-E9+F9-G9,2)</f>
        <v>141337.26999999999</v>
      </c>
      <c r="I9" s="74">
        <v>141337.26999999999</v>
      </c>
      <c r="J9" s="75" t="str">
        <f t="shared" ref="J9:J18" si="6">IF(OR(H9="",I9=""),"",IF(H9=I9,"ü", "û"))</f>
        <v>ü</v>
      </c>
      <c r="L9" s="76">
        <f t="shared" si="2"/>
        <v>46174</v>
      </c>
      <c r="M9" s="77">
        <f t="shared" si="3"/>
        <v>6</v>
      </c>
      <c r="N9" s="78">
        <f>SUMIFS([1]Receipts!$H:$H,[1]Receipts!$B:$B,N$4,[1]Receipts!$E:$E,"&gt;="&amp;$B9,[1]Receipts!$E:$E,"&lt;"&amp;EDATE($B9,1))</f>
        <v>0</v>
      </c>
      <c r="O9" s="74">
        <f>SUMIFS([1]Payments!$J:$J,[1]Payments!$B:$B,N$4,[1]Payments!$M:$M,"&gt;="&amp;$B9,[1]Payments!$M:$M,"&lt;"&amp;EDATE($B9,1))</f>
        <v>0</v>
      </c>
      <c r="P9" s="74">
        <f>SUMIFS([1]Transfers!$E:$E,[1]Transfers!$D:$D,N$4,[1]Transfers!$B:$B,"&gt;="&amp;$B9,[1]Transfers!$B:$B,"&lt;"&amp;EDATE($B9,1))</f>
        <v>0</v>
      </c>
      <c r="Q9" s="74">
        <f>SUMIFS([1]Transfers!$E:$E,[1]Transfers!$C:$C,N$4,[1]Transfers!$B:$B,"&gt;="&amp;$B9,[1]Transfers!$B:$B,"&lt;"&amp;EDATE(L9,1))</f>
        <v>0</v>
      </c>
      <c r="R9" s="74">
        <f t="shared" ref="R9:R18" si="7">ROUND(R8+N9-O9+P9-Q9,2)</f>
        <v>0</v>
      </c>
      <c r="S9" s="74"/>
      <c r="T9" s="75" t="str">
        <f t="shared" si="4"/>
        <v/>
      </c>
    </row>
    <row r="10" spans="1:20" x14ac:dyDescent="0.3">
      <c r="B10" s="76">
        <f t="shared" si="0"/>
        <v>46204</v>
      </c>
      <c r="C10" s="77">
        <f t="shared" si="1"/>
        <v>7</v>
      </c>
      <c r="D10" s="78">
        <f>SUMIFS([1]Receipts!$H:$H,[1]Receipts!$B:$B,D$4,[1]Receipts!$E:$E,"&gt;="&amp;$B10,[1]Receipts!$E:$E,"&lt;"&amp;EDATE($B10,1))</f>
        <v>238.65</v>
      </c>
      <c r="E10" s="74">
        <f>SUMIFS([1]Payments!$J:$J,[1]Payments!$B:$B,D$4,[1]Payments!$M:$M,"&gt;="&amp;$B10,[1]Payments!$M:$M,"&lt;"&amp;EDATE($B10,1))</f>
        <v>7658.3499999999995</v>
      </c>
      <c r="F10" s="74">
        <f>SUMIFS([1]Transfers!$E:$E,[1]Transfers!$D:$D,D$4,[1]Transfers!$B:$B,"&gt;="&amp;$B10,[1]Transfers!$B:$B,"&lt;"&amp;EDATE($B10,1))</f>
        <v>0</v>
      </c>
      <c r="G10" s="74">
        <f>SUMIFS([1]Transfers!$E:$E,[1]Transfers!$C:$C,D$4,[1]Transfers!$B:$B,"&gt;="&amp;$B10,[1]Transfers!$B:$B,"&lt;"&amp;EDATE(B10,1))</f>
        <v>0</v>
      </c>
      <c r="H10" s="74">
        <f t="shared" si="5"/>
        <v>133917.57</v>
      </c>
      <c r="I10" s="79">
        <v>141053.81</v>
      </c>
      <c r="J10" s="75" t="str">
        <f t="shared" si="6"/>
        <v>û</v>
      </c>
      <c r="L10" s="76">
        <f t="shared" si="2"/>
        <v>46204</v>
      </c>
      <c r="M10" s="77">
        <f t="shared" si="3"/>
        <v>7</v>
      </c>
      <c r="N10" s="78">
        <f>SUMIFS([1]Receipts!$H:$H,[1]Receipts!$B:$B,N$4,[1]Receipts!$E:$E,"&gt;="&amp;$B10,[1]Receipts!$E:$E,"&lt;"&amp;EDATE($B10,1))</f>
        <v>0</v>
      </c>
      <c r="O10" s="74">
        <f>SUMIFS([1]Payments!$J:$J,[1]Payments!$B:$B,N$4,[1]Payments!$M:$M,"&gt;="&amp;$B10,[1]Payments!$M:$M,"&lt;"&amp;EDATE($B10,1))</f>
        <v>0</v>
      </c>
      <c r="P10" s="74">
        <f>SUMIFS([1]Transfers!$E:$E,[1]Transfers!$D:$D,N$4,[1]Transfers!$B:$B,"&gt;="&amp;$B10,[1]Transfers!$B:$B,"&lt;"&amp;EDATE($B10,1))</f>
        <v>0</v>
      </c>
      <c r="Q10" s="74">
        <f>SUMIFS([1]Transfers!$E:$E,[1]Transfers!$C:$C,N$4,[1]Transfers!$B:$B,"&gt;="&amp;$B10,[1]Transfers!$B:$B,"&lt;"&amp;EDATE(L10,1))</f>
        <v>0</v>
      </c>
      <c r="R10" s="74">
        <f t="shared" si="7"/>
        <v>0</v>
      </c>
      <c r="S10" s="79"/>
      <c r="T10" s="75" t="str">
        <f t="shared" si="4"/>
        <v/>
      </c>
    </row>
    <row r="11" spans="1:20" x14ac:dyDescent="0.3">
      <c r="B11" s="76">
        <f t="shared" si="0"/>
        <v>46235</v>
      </c>
      <c r="C11" s="77">
        <f t="shared" si="1"/>
        <v>8</v>
      </c>
      <c r="D11" s="78">
        <f>SUMIFS([1]Receipts!$H:$H,[1]Receipts!$B:$B,D$4,[1]Receipts!$E:$E,"&gt;="&amp;$B11,[1]Receipts!$E:$E,"&lt;"&amp;EDATE($B11,1))</f>
        <v>0</v>
      </c>
      <c r="E11" s="74">
        <f>SUMIFS([1]Payments!$J:$J,[1]Payments!$B:$B,D$4,[1]Payments!$M:$M,"&gt;="&amp;$B11,[1]Payments!$M:$M,"&lt;"&amp;EDATE($B11,1))</f>
        <v>0</v>
      </c>
      <c r="F11" s="74">
        <f>SUMIFS([1]Transfers!$E:$E,[1]Transfers!$D:$D,D$4,[1]Transfers!$B:$B,"&gt;="&amp;$B11,[1]Transfers!$B:$B,"&lt;"&amp;EDATE($B11,1))</f>
        <v>0</v>
      </c>
      <c r="G11" s="74">
        <f>SUMIFS([1]Transfers!$E:$E,[1]Transfers!$C:$C,D$4,[1]Transfers!$B:$B,"&gt;="&amp;$B11,[1]Transfers!$B:$B,"&lt;"&amp;EDATE(B11,1))</f>
        <v>0</v>
      </c>
      <c r="H11" s="74">
        <f t="shared" si="5"/>
        <v>133917.57</v>
      </c>
      <c r="I11" s="79"/>
      <c r="J11" s="75" t="str">
        <f t="shared" si="6"/>
        <v/>
      </c>
      <c r="L11" s="76">
        <f t="shared" si="2"/>
        <v>46235</v>
      </c>
      <c r="M11" s="77">
        <f t="shared" si="3"/>
        <v>8</v>
      </c>
      <c r="N11" s="78">
        <f>SUMIFS([1]Receipts!$H:$H,[1]Receipts!$B:$B,N$4,[1]Receipts!$E:$E,"&gt;="&amp;$B11,[1]Receipts!$E:$E,"&lt;"&amp;EDATE($B11,1))</f>
        <v>0</v>
      </c>
      <c r="O11" s="74">
        <f>SUMIFS([1]Payments!$J:$J,[1]Payments!$B:$B,N$4,[1]Payments!$M:$M,"&gt;="&amp;$B11,[1]Payments!$M:$M,"&lt;"&amp;EDATE($B11,1))</f>
        <v>0</v>
      </c>
      <c r="P11" s="74">
        <f>SUMIFS([1]Transfers!$E:$E,[1]Transfers!$D:$D,N$4,[1]Transfers!$B:$B,"&gt;="&amp;$B11,[1]Transfers!$B:$B,"&lt;"&amp;EDATE($B11,1))</f>
        <v>0</v>
      </c>
      <c r="Q11" s="74">
        <f>SUMIFS([1]Transfers!$E:$E,[1]Transfers!$C:$C,N$4,[1]Transfers!$B:$B,"&gt;="&amp;$B11,[1]Transfers!$B:$B,"&lt;"&amp;EDATE(L11,1))</f>
        <v>0</v>
      </c>
      <c r="R11" s="74">
        <f t="shared" si="7"/>
        <v>0</v>
      </c>
      <c r="S11" s="79"/>
      <c r="T11" s="75" t="str">
        <f t="shared" si="4"/>
        <v/>
      </c>
    </row>
    <row r="12" spans="1:20" x14ac:dyDescent="0.3">
      <c r="B12" s="76">
        <f t="shared" si="0"/>
        <v>46266</v>
      </c>
      <c r="C12" s="77">
        <f t="shared" si="1"/>
        <v>9</v>
      </c>
      <c r="D12" s="78">
        <f>SUMIFS([1]Receipts!$H:$H,[1]Receipts!$B:$B,D$4,[1]Receipts!$E:$E,"&gt;="&amp;$B12,[1]Receipts!$E:$E,"&lt;"&amp;EDATE($B12,1))</f>
        <v>0</v>
      </c>
      <c r="E12" s="74">
        <f>SUMIFS([1]Payments!$J:$J,[1]Payments!$B:$B,D$4,[1]Payments!$M:$M,"&gt;="&amp;$B12,[1]Payments!$M:$M,"&lt;"&amp;EDATE($B12,1))</f>
        <v>0</v>
      </c>
      <c r="F12" s="74">
        <f>SUMIFS([1]Transfers!$E:$E,[1]Transfers!$D:$D,D$4,[1]Transfers!$B:$B,"&gt;="&amp;$B12,[1]Transfers!$B:$B,"&lt;"&amp;EDATE($B12,1))</f>
        <v>0</v>
      </c>
      <c r="G12" s="74">
        <f>SUMIFS([1]Transfers!$E:$E,[1]Transfers!$C:$C,D$4,[1]Transfers!$B:$B,"&gt;="&amp;$B12,[1]Transfers!$B:$B,"&lt;"&amp;EDATE(B12,1))</f>
        <v>0</v>
      </c>
      <c r="H12" s="74">
        <f t="shared" si="5"/>
        <v>133917.57</v>
      </c>
      <c r="I12" s="79"/>
      <c r="J12" s="75" t="str">
        <f t="shared" si="6"/>
        <v/>
      </c>
      <c r="L12" s="76">
        <f t="shared" si="2"/>
        <v>46266</v>
      </c>
      <c r="M12" s="77">
        <f t="shared" si="3"/>
        <v>9</v>
      </c>
      <c r="N12" s="78">
        <f>SUMIFS([1]Receipts!$H:$H,[1]Receipts!$B:$B,N$4,[1]Receipts!$E:$E,"&gt;="&amp;$B12,[1]Receipts!$E:$E,"&lt;"&amp;EDATE($B12,1))</f>
        <v>0</v>
      </c>
      <c r="O12" s="74">
        <f>SUMIFS([1]Payments!$J:$J,[1]Payments!$B:$B,N$4,[1]Payments!$M:$M,"&gt;="&amp;$B12,[1]Payments!$M:$M,"&lt;"&amp;EDATE($B12,1))</f>
        <v>0</v>
      </c>
      <c r="P12" s="74">
        <f>SUMIFS([1]Transfers!$E:$E,[1]Transfers!$D:$D,N$4,[1]Transfers!$B:$B,"&gt;="&amp;$B12,[1]Transfers!$B:$B,"&lt;"&amp;EDATE($B12,1))</f>
        <v>0</v>
      </c>
      <c r="Q12" s="74">
        <f>SUMIFS([1]Transfers!$E:$E,[1]Transfers!$C:$C,N$4,[1]Transfers!$B:$B,"&gt;="&amp;$B12,[1]Transfers!$B:$B,"&lt;"&amp;EDATE(L12,1))</f>
        <v>0</v>
      </c>
      <c r="R12" s="74">
        <f t="shared" si="7"/>
        <v>0</v>
      </c>
      <c r="S12" s="79"/>
      <c r="T12" s="75" t="str">
        <f t="shared" si="4"/>
        <v/>
      </c>
    </row>
    <row r="13" spans="1:20" x14ac:dyDescent="0.3">
      <c r="B13" s="76">
        <f t="shared" si="0"/>
        <v>46296</v>
      </c>
      <c r="C13" s="77">
        <f t="shared" si="1"/>
        <v>10</v>
      </c>
      <c r="D13" s="78">
        <f>SUMIFS([1]Receipts!$H:$H,[1]Receipts!$B:$B,D$4,[1]Receipts!$E:$E,"&gt;="&amp;$B13,[1]Receipts!$E:$E,"&lt;"&amp;EDATE($B13,1))</f>
        <v>0</v>
      </c>
      <c r="E13" s="74">
        <f>SUMIFS([1]Payments!$J:$J,[1]Payments!$B:$B,D$4,[1]Payments!$M:$M,"&gt;="&amp;$B13,[1]Payments!$M:$M,"&lt;"&amp;EDATE($B13,1))</f>
        <v>0</v>
      </c>
      <c r="F13" s="74">
        <f>SUMIFS([1]Transfers!$E:$E,[1]Transfers!$D:$D,D$4,[1]Transfers!$B:$B,"&gt;="&amp;$B13,[1]Transfers!$B:$B,"&lt;"&amp;EDATE($B13,1))</f>
        <v>0</v>
      </c>
      <c r="G13" s="74">
        <f>SUMIFS([1]Transfers!$E:$E,[1]Transfers!$C:$C,D$4,[1]Transfers!$B:$B,"&gt;="&amp;$B13,[1]Transfers!$B:$B,"&lt;"&amp;EDATE(B13,1))</f>
        <v>0</v>
      </c>
      <c r="H13" s="74">
        <f t="shared" si="5"/>
        <v>133917.57</v>
      </c>
      <c r="I13" s="79"/>
      <c r="J13" s="75" t="str">
        <f t="shared" si="6"/>
        <v/>
      </c>
      <c r="L13" s="76">
        <f t="shared" si="2"/>
        <v>46296</v>
      </c>
      <c r="M13" s="77">
        <f t="shared" si="3"/>
        <v>10</v>
      </c>
      <c r="N13" s="78">
        <f>SUMIFS([1]Receipts!$H:$H,[1]Receipts!$B:$B,N$4,[1]Receipts!$E:$E,"&gt;="&amp;$B13,[1]Receipts!$E:$E,"&lt;"&amp;EDATE($B13,1))</f>
        <v>0</v>
      </c>
      <c r="O13" s="74">
        <f>SUMIFS([1]Payments!$J:$J,[1]Payments!$B:$B,N$4,[1]Payments!$M:$M,"&gt;="&amp;$B13,[1]Payments!$M:$M,"&lt;"&amp;EDATE($B13,1))</f>
        <v>0</v>
      </c>
      <c r="P13" s="74">
        <f>SUMIFS([1]Transfers!$E:$E,[1]Transfers!$D:$D,N$4,[1]Transfers!$B:$B,"&gt;="&amp;$B13,[1]Transfers!$B:$B,"&lt;"&amp;EDATE($B13,1))</f>
        <v>0</v>
      </c>
      <c r="Q13" s="74">
        <f>SUMIFS([1]Transfers!$E:$E,[1]Transfers!$C:$C,N$4,[1]Transfers!$B:$B,"&gt;="&amp;$B13,[1]Transfers!$B:$B,"&lt;"&amp;EDATE(L13,1))</f>
        <v>0</v>
      </c>
      <c r="R13" s="74">
        <f t="shared" si="7"/>
        <v>0</v>
      </c>
      <c r="S13" s="79"/>
      <c r="T13" s="75" t="str">
        <f t="shared" si="4"/>
        <v/>
      </c>
    </row>
    <row r="14" spans="1:20" x14ac:dyDescent="0.3">
      <c r="B14" s="76">
        <f t="shared" si="0"/>
        <v>46327</v>
      </c>
      <c r="C14" s="77">
        <f t="shared" si="1"/>
        <v>11</v>
      </c>
      <c r="D14" s="78">
        <f>SUMIFS([1]Receipts!$H:$H,[1]Receipts!$B:$B,D$4,[1]Receipts!$E:$E,"&gt;="&amp;$B14,[1]Receipts!$E:$E,"&lt;"&amp;EDATE($B14,1))</f>
        <v>0</v>
      </c>
      <c r="E14" s="74">
        <f>SUMIFS([1]Payments!$J:$J,[1]Payments!$B:$B,D$4,[1]Payments!$M:$M,"&gt;="&amp;$B14,[1]Payments!$M:$M,"&lt;"&amp;EDATE($B14,1))</f>
        <v>0</v>
      </c>
      <c r="F14" s="74">
        <f>SUMIFS([1]Transfers!$E:$E,[1]Transfers!$D:$D,D$4,[1]Transfers!$B:$B,"&gt;="&amp;$B14,[1]Transfers!$B:$B,"&lt;"&amp;EDATE($B14,1))</f>
        <v>0</v>
      </c>
      <c r="G14" s="74">
        <f>SUMIFS([1]Transfers!$E:$E,[1]Transfers!$C:$C,D$4,[1]Transfers!$B:$B,"&gt;="&amp;$B14,[1]Transfers!$B:$B,"&lt;"&amp;EDATE(B14,1))</f>
        <v>0</v>
      </c>
      <c r="H14" s="74">
        <f t="shared" si="5"/>
        <v>133917.57</v>
      </c>
      <c r="I14" s="79"/>
      <c r="J14" s="75" t="str">
        <f t="shared" si="6"/>
        <v/>
      </c>
      <c r="L14" s="76">
        <f t="shared" si="2"/>
        <v>46327</v>
      </c>
      <c r="M14" s="77">
        <f t="shared" si="3"/>
        <v>11</v>
      </c>
      <c r="N14" s="78">
        <f>SUMIFS([1]Receipts!$H:$H,[1]Receipts!$B:$B,N$4,[1]Receipts!$E:$E,"&gt;="&amp;$B14,[1]Receipts!$E:$E,"&lt;"&amp;EDATE($B14,1))</f>
        <v>0</v>
      </c>
      <c r="O14" s="74">
        <f>SUMIFS([1]Payments!$J:$J,[1]Payments!$B:$B,N$4,[1]Payments!$M:$M,"&gt;="&amp;$B14,[1]Payments!$M:$M,"&lt;"&amp;EDATE($B14,1))</f>
        <v>0</v>
      </c>
      <c r="P14" s="74">
        <f>SUMIFS([1]Transfers!$E:$E,[1]Transfers!$D:$D,N$4,[1]Transfers!$B:$B,"&gt;="&amp;$B14,[1]Transfers!$B:$B,"&lt;"&amp;EDATE($B14,1))</f>
        <v>0</v>
      </c>
      <c r="Q14" s="74">
        <f>SUMIFS([1]Transfers!$E:$E,[1]Transfers!$C:$C,N$4,[1]Transfers!$B:$B,"&gt;="&amp;$B14,[1]Transfers!$B:$B,"&lt;"&amp;EDATE(L14,1))</f>
        <v>0</v>
      </c>
      <c r="R14" s="74">
        <f t="shared" si="7"/>
        <v>0</v>
      </c>
      <c r="S14" s="79"/>
      <c r="T14" s="75" t="str">
        <f t="shared" si="4"/>
        <v/>
      </c>
    </row>
    <row r="15" spans="1:20" x14ac:dyDescent="0.3">
      <c r="B15" s="76">
        <f t="shared" si="0"/>
        <v>46357</v>
      </c>
      <c r="C15" s="77">
        <f t="shared" si="1"/>
        <v>12</v>
      </c>
      <c r="D15" s="78">
        <f>SUMIFS([1]Receipts!$H:$H,[1]Receipts!$B:$B,D$4,[1]Receipts!$E:$E,"&gt;="&amp;$B15,[1]Receipts!$E:$E,"&lt;"&amp;EDATE($B15,1))</f>
        <v>0</v>
      </c>
      <c r="E15" s="74">
        <f>SUMIFS([1]Payments!$J:$J,[1]Payments!$B:$B,D$4,[1]Payments!$M:$M,"&gt;="&amp;$B15,[1]Payments!$M:$M,"&lt;"&amp;EDATE($B15,1))</f>
        <v>0</v>
      </c>
      <c r="F15" s="74">
        <f>SUMIFS([1]Transfers!$E:$E,[1]Transfers!$D:$D,D$4,[1]Transfers!$B:$B,"&gt;="&amp;$B15,[1]Transfers!$B:$B,"&lt;"&amp;EDATE($B15,1))</f>
        <v>0</v>
      </c>
      <c r="G15" s="74">
        <f>SUMIFS([1]Transfers!$E:$E,[1]Transfers!$C:$C,D$4,[1]Transfers!$B:$B,"&gt;="&amp;$B15,[1]Transfers!$B:$B,"&lt;"&amp;EDATE(B15,1))</f>
        <v>0</v>
      </c>
      <c r="H15" s="74">
        <f t="shared" si="5"/>
        <v>133917.57</v>
      </c>
      <c r="I15" s="79"/>
      <c r="J15" s="75" t="str">
        <f t="shared" si="6"/>
        <v/>
      </c>
      <c r="L15" s="76">
        <f t="shared" si="2"/>
        <v>46357</v>
      </c>
      <c r="M15" s="77">
        <f t="shared" si="3"/>
        <v>12</v>
      </c>
      <c r="N15" s="78">
        <f>SUMIFS([1]Receipts!$H:$H,[1]Receipts!$B:$B,N$4,[1]Receipts!$E:$E,"&gt;="&amp;$B15,[1]Receipts!$E:$E,"&lt;"&amp;EDATE($B15,1))</f>
        <v>0</v>
      </c>
      <c r="O15" s="74">
        <f>SUMIFS([1]Payments!$J:$J,[1]Payments!$B:$B,N$4,[1]Payments!$M:$M,"&gt;="&amp;$B15,[1]Payments!$M:$M,"&lt;"&amp;EDATE($B15,1))</f>
        <v>0</v>
      </c>
      <c r="P15" s="74">
        <f>SUMIFS([1]Transfers!$E:$E,[1]Transfers!$D:$D,N$4,[1]Transfers!$B:$B,"&gt;="&amp;$B15,[1]Transfers!$B:$B,"&lt;"&amp;EDATE($B15,1))</f>
        <v>0</v>
      </c>
      <c r="Q15" s="74">
        <f>SUMIFS([1]Transfers!$E:$E,[1]Transfers!$C:$C,N$4,[1]Transfers!$B:$B,"&gt;="&amp;$B15,[1]Transfers!$B:$B,"&lt;"&amp;EDATE(L15,1))</f>
        <v>0</v>
      </c>
      <c r="R15" s="74">
        <f t="shared" si="7"/>
        <v>0</v>
      </c>
      <c r="S15" s="74"/>
      <c r="T15" s="75" t="str">
        <f t="shared" si="4"/>
        <v/>
      </c>
    </row>
    <row r="16" spans="1:20" x14ac:dyDescent="0.3">
      <c r="B16" s="76">
        <f t="shared" si="0"/>
        <v>46388</v>
      </c>
      <c r="C16" s="77">
        <f t="shared" si="1"/>
        <v>1</v>
      </c>
      <c r="D16" s="78">
        <f>SUMIFS([1]Receipts!$H:$H,[1]Receipts!$B:$B,D$4,[1]Receipts!$E:$E,"&gt;="&amp;$B16,[1]Receipts!$E:$E,"&lt;"&amp;EDATE($B16,1))</f>
        <v>0</v>
      </c>
      <c r="E16" s="74">
        <f>SUMIFS([1]Payments!$J:$J,[1]Payments!$B:$B,D$4,[1]Payments!$M:$M,"&gt;="&amp;$B16,[1]Payments!$M:$M,"&lt;"&amp;EDATE($B16,1))</f>
        <v>0</v>
      </c>
      <c r="F16" s="74">
        <f>SUMIFS([1]Transfers!$E:$E,[1]Transfers!$D:$D,D$4,[1]Transfers!$B:$B,"&gt;="&amp;$B16,[1]Transfers!$B:$B,"&lt;"&amp;EDATE($B16,1))</f>
        <v>0</v>
      </c>
      <c r="G16" s="74">
        <f>SUMIFS([1]Transfers!$E:$E,[1]Transfers!$C:$C,D$4,[1]Transfers!$B:$B,"&gt;="&amp;$B16,[1]Transfers!$B:$B,"&lt;"&amp;EDATE(B16,1))</f>
        <v>0</v>
      </c>
      <c r="H16" s="74">
        <f t="shared" si="5"/>
        <v>133917.57</v>
      </c>
      <c r="I16" s="79"/>
      <c r="J16" s="75" t="str">
        <f t="shared" si="6"/>
        <v/>
      </c>
      <c r="L16" s="76">
        <f t="shared" si="2"/>
        <v>46388</v>
      </c>
      <c r="M16" s="77">
        <f t="shared" si="3"/>
        <v>1</v>
      </c>
      <c r="N16" s="78">
        <f>SUMIFS([1]Receipts!$H:$H,[1]Receipts!$B:$B,N$4,[1]Receipts!$E:$E,"&gt;="&amp;$B16,[1]Receipts!$E:$E,"&lt;"&amp;EDATE($B16,1))</f>
        <v>0</v>
      </c>
      <c r="O16" s="74">
        <f>SUMIFS([1]Payments!$J:$J,[1]Payments!$B:$B,N$4,[1]Payments!$M:$M,"&gt;="&amp;$B16,[1]Payments!$M:$M,"&lt;"&amp;EDATE($B16,1))</f>
        <v>0</v>
      </c>
      <c r="P16" s="74">
        <f>SUMIFS([1]Transfers!$E:$E,[1]Transfers!$D:$D,N$4,[1]Transfers!$B:$B,"&gt;="&amp;$B16,[1]Transfers!$B:$B,"&lt;"&amp;EDATE($B16,1))</f>
        <v>0</v>
      </c>
      <c r="Q16" s="74">
        <f>SUMIFS([1]Transfers!$E:$E,[1]Transfers!$C:$C,N$4,[1]Transfers!$B:$B,"&gt;="&amp;$B16,[1]Transfers!$B:$B,"&lt;"&amp;EDATE(L16,1))</f>
        <v>0</v>
      </c>
      <c r="R16" s="74">
        <f t="shared" si="7"/>
        <v>0</v>
      </c>
      <c r="S16" s="74"/>
      <c r="T16" s="75" t="str">
        <f t="shared" si="4"/>
        <v/>
      </c>
    </row>
    <row r="17" spans="1:20" x14ac:dyDescent="0.3">
      <c r="B17" s="76">
        <f t="shared" si="0"/>
        <v>46419</v>
      </c>
      <c r="C17" s="77">
        <f t="shared" si="1"/>
        <v>2</v>
      </c>
      <c r="D17" s="78">
        <f>SUMIFS([1]Receipts!$H:$H,[1]Receipts!$B:$B,D$4,[1]Receipts!$E:$E,"&gt;="&amp;$B17,[1]Receipts!$E:$E,"&lt;"&amp;EDATE($B17,1))</f>
        <v>0</v>
      </c>
      <c r="E17" s="74">
        <f>SUMIFS([1]Payments!$J:$J,[1]Payments!$B:$B,D$4,[1]Payments!$M:$M,"&gt;="&amp;$B17,[1]Payments!$M:$M,"&lt;"&amp;EDATE($B17,1))</f>
        <v>0</v>
      </c>
      <c r="F17" s="74">
        <f>SUMIFS([1]Transfers!$E:$E,[1]Transfers!$D:$D,D$4,[1]Transfers!$B:$B,"&gt;="&amp;$B17,[1]Transfers!$B:$B,"&lt;"&amp;EDATE($B17,1))</f>
        <v>0</v>
      </c>
      <c r="G17" s="74">
        <f>SUMIFS([1]Transfers!$E:$E,[1]Transfers!$C:$C,D$4,[1]Transfers!$B:$B,"&gt;="&amp;$B17,[1]Transfers!$B:$B,"&lt;"&amp;EDATE(B17,1))</f>
        <v>0</v>
      </c>
      <c r="H17" s="74">
        <f t="shared" si="5"/>
        <v>133917.57</v>
      </c>
      <c r="I17" s="80"/>
      <c r="J17" s="75" t="str">
        <f t="shared" si="6"/>
        <v/>
      </c>
      <c r="L17" s="76">
        <f t="shared" si="2"/>
        <v>46419</v>
      </c>
      <c r="M17" s="77">
        <f t="shared" si="3"/>
        <v>2</v>
      </c>
      <c r="N17" s="78">
        <f>SUMIFS([1]Receipts!$H:$H,[1]Receipts!$B:$B,N$4,[1]Receipts!$E:$E,"&gt;="&amp;$B17,[1]Receipts!$E:$E,"&lt;"&amp;EDATE($B17,1))</f>
        <v>0</v>
      </c>
      <c r="O17" s="74">
        <f>SUMIFS([1]Payments!$J:$J,[1]Payments!$B:$B,N$4,[1]Payments!$M:$M,"&gt;="&amp;$B17,[1]Payments!$M:$M,"&lt;"&amp;EDATE($B17,1))</f>
        <v>0</v>
      </c>
      <c r="P17" s="74">
        <f>SUMIFS([1]Transfers!$E:$E,[1]Transfers!$D:$D,N$4,[1]Transfers!$B:$B,"&gt;="&amp;$B17,[1]Transfers!$B:$B,"&lt;"&amp;EDATE($B17,1))</f>
        <v>0</v>
      </c>
      <c r="Q17" s="74">
        <f>SUMIFS([1]Transfers!$E:$E,[1]Transfers!$C:$C,N$4,[1]Transfers!$B:$B,"&gt;="&amp;$B17,[1]Transfers!$B:$B,"&lt;"&amp;EDATE(L17,1))</f>
        <v>0</v>
      </c>
      <c r="R17" s="74">
        <f t="shared" si="7"/>
        <v>0</v>
      </c>
      <c r="S17" s="80"/>
      <c r="T17" s="75" t="str">
        <f t="shared" si="4"/>
        <v/>
      </c>
    </row>
    <row r="18" spans="1:20" x14ac:dyDescent="0.3">
      <c r="B18" s="76">
        <f t="shared" si="0"/>
        <v>46447</v>
      </c>
      <c r="C18" s="77">
        <f t="shared" si="1"/>
        <v>3</v>
      </c>
      <c r="D18" s="78">
        <f>SUMIFS([1]Receipts!$H:$H,[1]Receipts!$B:$B,D$4,[1]Receipts!$E:$E,"&gt;="&amp;$B18,[1]Receipts!$E:$E,"&lt;"&amp;EDATE($B18,1))</f>
        <v>0</v>
      </c>
      <c r="E18" s="74">
        <f>SUMIFS([1]Payments!$J:$J,[1]Payments!$B:$B,D$4,[1]Payments!$M:$M,"&gt;="&amp;$B18,[1]Payments!$M:$M,"&lt;"&amp;EDATE($B18,1))</f>
        <v>0</v>
      </c>
      <c r="F18" s="74">
        <f>SUMIFS([1]Transfers!$E:$E,[1]Transfers!$D:$D,D$4,[1]Transfers!$B:$B,"&gt;="&amp;$B18,[1]Transfers!$B:$B,"&lt;"&amp;EDATE($B18,1))</f>
        <v>0</v>
      </c>
      <c r="G18" s="74">
        <f>SUMIFS([1]Transfers!$E:$E,[1]Transfers!$C:$C,D$4,[1]Transfers!$B:$B,"&gt;="&amp;$B18,[1]Transfers!$B:$B,"&lt;"&amp;EDATE(B18,1))</f>
        <v>0</v>
      </c>
      <c r="H18" s="74">
        <f t="shared" si="5"/>
        <v>133917.57</v>
      </c>
      <c r="I18" s="80"/>
      <c r="J18" s="75" t="str">
        <f t="shared" si="6"/>
        <v/>
      </c>
      <c r="L18" s="76">
        <f t="shared" si="2"/>
        <v>46447</v>
      </c>
      <c r="M18" s="77">
        <f t="shared" si="3"/>
        <v>3</v>
      </c>
      <c r="N18" s="78">
        <f>SUMIFS([1]Receipts!$H:$H,[1]Receipts!$B:$B,N$4,[1]Receipts!$E:$E,"&gt;="&amp;$B18,[1]Receipts!$E:$E,"&lt;"&amp;EDATE($B18,1))</f>
        <v>0</v>
      </c>
      <c r="O18" s="74">
        <f>SUMIFS([1]Payments!$J:$J,[1]Payments!$B:$B,N$4,[1]Payments!$M:$M,"&gt;="&amp;$B18,[1]Payments!$M:$M,"&lt;"&amp;EDATE($B18,1))</f>
        <v>0</v>
      </c>
      <c r="P18" s="74">
        <f>SUMIFS([1]Transfers!$E:$E,[1]Transfers!$D:$D,N$4,[1]Transfers!$B:$B,"&gt;="&amp;$B18,[1]Transfers!$B:$B,"&lt;"&amp;EDATE($B18,1))</f>
        <v>0</v>
      </c>
      <c r="Q18" s="74">
        <f>SUMIFS([1]Transfers!$E:$E,[1]Transfers!$C:$C,N$4,[1]Transfers!$B:$B,"&gt;="&amp;$B18,[1]Transfers!$B:$B,"&lt;"&amp;EDATE(L18,1))</f>
        <v>0</v>
      </c>
      <c r="R18" s="74">
        <f t="shared" si="7"/>
        <v>0</v>
      </c>
      <c r="S18" s="80"/>
      <c r="T18" s="75" t="str">
        <f t="shared" si="4"/>
        <v/>
      </c>
    </row>
    <row r="19" spans="1:20" s="58" customFormat="1" x14ac:dyDescent="0.3">
      <c r="A19" s="62"/>
      <c r="B19" s="81" t="s">
        <v>103</v>
      </c>
      <c r="C19" s="82"/>
      <c r="D19" s="83">
        <f>SUM(D7:D18)</f>
        <v>75751.509999999995</v>
      </c>
      <c r="E19" s="83">
        <f>SUM(E7:E18)</f>
        <v>34726.950000000004</v>
      </c>
      <c r="F19" s="83">
        <f>SUM(F7:F18)</f>
        <v>0</v>
      </c>
      <c r="G19" s="83">
        <f>SUM(G7:G18)</f>
        <v>0</v>
      </c>
      <c r="H19" s="84"/>
      <c r="I19" s="84"/>
      <c r="J19" s="66"/>
      <c r="K19" s="62"/>
      <c r="L19" s="81" t="s">
        <v>103</v>
      </c>
      <c r="M19" s="82"/>
      <c r="N19" s="83">
        <f>SUM(N7:N18)</f>
        <v>0</v>
      </c>
      <c r="O19" s="83">
        <f>SUM(O7:O18)</f>
        <v>0</v>
      </c>
      <c r="P19" s="83">
        <f>SUM(P7:P18)</f>
        <v>0</v>
      </c>
      <c r="Q19" s="83">
        <f>SUM(Q7:Q18)</f>
        <v>0</v>
      </c>
      <c r="R19" s="84"/>
      <c r="S19" s="85"/>
      <c r="T19" s="66"/>
    </row>
    <row r="20" spans="1:20" x14ac:dyDescent="0.3">
      <c r="I20" s="84"/>
      <c r="S20" s="84"/>
    </row>
  </sheetData>
  <mergeCells count="2">
    <mergeCell ref="D4:J4"/>
    <mergeCell ref="N4:T4"/>
  </mergeCells>
  <conditionalFormatting sqref="J6:J18 T6:T18">
    <cfRule type="cellIs" dxfId="1" priority="1" operator="equal">
      <formula>"û"</formula>
    </cfRule>
    <cfRule type="cellIs" dxfId="0" priority="2" operator="equal">
      <formula>"ü"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Payments</vt:lpstr>
      <vt:lpstr>Payments over £100</vt:lpstr>
      <vt:lpstr>Receipts</vt:lpstr>
      <vt:lpstr>Bank Rec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Billinge Parish Council</dc:creator>
  <cp:lastModifiedBy>Billinge Parish Council</cp:lastModifiedBy>
  <dcterms:created xsi:type="dcterms:W3CDTF">2026-07-25T14:42:50Z</dcterms:created>
  <dcterms:modified xsi:type="dcterms:W3CDTF">2026-07-25T15:06:50Z</dcterms:modified>
</cp:coreProperties>
</file>